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z Holguin\OneDrive - OGTIC\Carpeta Compartida RRHH\Acceso a la Información\2024\"/>
    </mc:Choice>
  </mc:AlternateContent>
  <xr:revisionPtr revIDLastSave="0" documentId="13_ncr:1_{CB16E5FF-7C16-4ADF-A978-9F77FCAA3B13}" xr6:coauthVersionLast="47" xr6:coauthVersionMax="47" xr10:uidLastSave="{00000000-0000-0000-0000-000000000000}"/>
  <bookViews>
    <workbookView xWindow="-120" yWindow="-120" windowWidth="29040" windowHeight="15840" xr2:uid="{17610A28-BD2D-4604-BAE6-1473CA6D0EE6}"/>
  </bookViews>
  <sheets>
    <sheet name="SALARIO 13 PERSONAL TEMPORAL" sheetId="1" r:id="rId1"/>
  </sheets>
  <definedNames>
    <definedName name="_xlnm.Print_Area" localSheetId="0">'SALARIO 13 PERSONAL TEMPORAL'!$A$1:$T$35</definedName>
    <definedName name="_xlnm.Print_Titles" localSheetId="0">'SALARIO 13 PERSONAL TEMPORAL'!$1:$9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O30" i="1"/>
  <c r="P30" i="1"/>
  <c r="Q30" i="1"/>
  <c r="T30" i="1"/>
  <c r="M30" i="1"/>
  <c r="N30" i="1"/>
  <c r="L30" i="1"/>
  <c r="K30" i="1"/>
  <c r="J30" i="1"/>
  <c r="I30" i="1"/>
  <c r="H30" i="1"/>
  <c r="G30" i="1"/>
  <c r="R14" i="1"/>
  <c r="R25" i="1"/>
  <c r="R17" i="1"/>
  <c r="R21" i="1"/>
  <c r="R23" i="1"/>
  <c r="R27" i="1"/>
  <c r="R29" i="1"/>
  <c r="R11" i="1"/>
  <c r="R10" i="1"/>
  <c r="R12" i="1"/>
  <c r="R13" i="1"/>
  <c r="R15" i="1"/>
  <c r="R16" i="1"/>
  <c r="R18" i="1"/>
  <c r="R19" i="1"/>
  <c r="R20" i="1"/>
  <c r="R22" i="1"/>
  <c r="R24" i="1"/>
  <c r="R26" i="1"/>
  <c r="R28" i="1"/>
  <c r="F30" i="1"/>
  <c r="B30" i="1"/>
  <c r="R30" i="1" l="1"/>
</calcChain>
</file>

<file path=xl/sharedStrings.xml><?xml version="1.0" encoding="utf-8"?>
<sst xmlns="http://schemas.openxmlformats.org/spreadsheetml/2006/main" count="107" uniqueCount="73">
  <si>
    <t>Enero</t>
  </si>
  <si>
    <t>Febrero</t>
  </si>
  <si>
    <t>Marzo</t>
  </si>
  <si>
    <t>Abril</t>
  </si>
  <si>
    <t>Mayo</t>
  </si>
  <si>
    <t>Junio</t>
  </si>
  <si>
    <t>Agosto</t>
  </si>
  <si>
    <t>Septiembre</t>
  </si>
  <si>
    <t>Noviembre</t>
  </si>
  <si>
    <t>Diciembre</t>
  </si>
  <si>
    <t>ENCARGADO</t>
  </si>
  <si>
    <t>DEPARTAMENTO DE SUPERVISIÓN DE PROYECTOS</t>
  </si>
  <si>
    <t>INDHIRA ROSAURA GUERRERO GONZÁLEZ</t>
  </si>
  <si>
    <t>DEPARTAMENTO DE RECURSOS HUMANOS</t>
  </si>
  <si>
    <t>Temporal</t>
  </si>
  <si>
    <t>RAMÓN ANTONIO CABRERA VALDEZ</t>
  </si>
  <si>
    <t>DEPARTAMENTO JURÍDICO</t>
  </si>
  <si>
    <t>DIVISIÓN DE RIEGO</t>
  </si>
  <si>
    <t>OFICINA REGIONAL NOROESTE</t>
  </si>
  <si>
    <t>JUNIOR ALEXANDER COLLADO</t>
  </si>
  <si>
    <t>DIVISIÓN DE FORMULACIÓN, MONITOREO Y EVALUACIÓN DE PPP</t>
  </si>
  <si>
    <t>MIHAIL ROMNIELLE GARCÍA PICHARDO</t>
  </si>
  <si>
    <t>DIVISIÓN DE COMPRAS Y CONTRATACIONES</t>
  </si>
  <si>
    <t>INGENIERO ESPECIALISTA</t>
  </si>
  <si>
    <t>RUBÉN DARÍO OGANDO NÚÑEZ</t>
  </si>
  <si>
    <t>DIVISIÓN DE CULTIVO</t>
  </si>
  <si>
    <t>YAMIL GEOVALINA DOMÍNGUEZ DOMÍNGUEZ</t>
  </si>
  <si>
    <t>DIVISIÓN ADMINISTRATIVA</t>
  </si>
  <si>
    <t>DIVISIÓN FINANCIERA</t>
  </si>
  <si>
    <t>ELAINEE MAGNOLIA FELIZ FELIZ</t>
  </si>
  <si>
    <t>ABOGADO</t>
  </si>
  <si>
    <t>ANALISTA DE RIEGO</t>
  </si>
  <si>
    <t>ANALISTA FINANCIERO</t>
  </si>
  <si>
    <t>ANALISTA DE SUPERVISIÓN DE PROYECTOS</t>
  </si>
  <si>
    <t>ÁNGELA MARIA DOMÍNGUEZ BAQUERO</t>
  </si>
  <si>
    <t>ANALISTA DE PRESUPUESTO</t>
  </si>
  <si>
    <t>FRANCHESKA CRISTINA MARÍA CALDERÓN</t>
  </si>
  <si>
    <t>FRANCISCO ROBERTO BEATO ORTIZ</t>
  </si>
  <si>
    <t>ANALISTA DE OPERACIONES</t>
  </si>
  <si>
    <t>INGRIS ELIZABETH LEYBA GONZÁLEZ</t>
  </si>
  <si>
    <t>ANALISTA DE COMUNICACIONES</t>
  </si>
  <si>
    <t>JOSÉ EURÍPIDES JIMÉNEZ ACOSTA</t>
  </si>
  <si>
    <t>CONTADOR</t>
  </si>
  <si>
    <t>KARINA SAHONY MUESES RIVERA</t>
  </si>
  <si>
    <t>ANALISTA DE COMPRAS Y CONTRATACIONES</t>
  </si>
  <si>
    <t>ANALISTA DE FISCALIZACIÓN DE OBRAS</t>
  </si>
  <si>
    <t>LUZ EMILIA HOLGUÍN TAVERAS</t>
  </si>
  <si>
    <t>ANALISTA DE RECURSOS HUMANOS</t>
  </si>
  <si>
    <t>MÓNIKA YULEIDY JIMÉNEZ RAMÍREZ</t>
  </si>
  <si>
    <t>PIERINA MÉNDEZ GUILLERMO</t>
  </si>
  <si>
    <t>AGRÓNOMO</t>
  </si>
  <si>
    <t>ROCHEL DE OLEO DE LA CRUZ</t>
  </si>
  <si>
    <t>WENDY MILAGROS SUAZO</t>
  </si>
  <si>
    <t>TOTAL GENERAL</t>
  </si>
  <si>
    <t>TOTAL INGRESOS 2024</t>
  </si>
  <si>
    <t>JULIO</t>
  </si>
  <si>
    <t>COLABORADOR</t>
  </si>
  <si>
    <t>CARGO</t>
  </si>
  <si>
    <t>TIPO DE EMPLEADO</t>
  </si>
  <si>
    <t>FECHA INGRESO</t>
  </si>
  <si>
    <t>DIRECCIÓN EJECUTIVA DE LA COMISIÓN DE FOMENTO A LA TECNIFICACIÓN DEL SISTEMA NACIONAL DE RIEGO</t>
  </si>
  <si>
    <t>(Valores en RD$)</t>
  </si>
  <si>
    <t xml:space="preserve">MESES LABORADOS 2024 </t>
  </si>
  <si>
    <t>KIARA WIROBY RAMÍREZ MARTÍNEZ</t>
  </si>
  <si>
    <t>NELSON JAVIER MINAYA NÚÑEZ</t>
  </si>
  <si>
    <t xml:space="preserve"> </t>
  </si>
  <si>
    <t>Octubre</t>
  </si>
  <si>
    <t>ÁREA</t>
  </si>
  <si>
    <t>DIVISIÓN DE COMUNICACIÓN</t>
  </si>
  <si>
    <t xml:space="preserve">MONTO REGALÍA PASCUAL </t>
  </si>
  <si>
    <t>Relación de Nómina Salario 13 - Personal Temporal</t>
  </si>
  <si>
    <t xml:space="preserve">Indhira Guerrero González </t>
  </si>
  <si>
    <t xml:space="preserve">Encargada del Departamento de 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</si>
</sst>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?_);_(@_)"/>
  </numFmts>
  <fonts count="11" x14ac:knownFonts="1">
    <font>
      <sz val="11"/>
      <color theme="1"/>
      <name val="Times New Roman"/>
      <family val="2"/>
    </font>
    <font>
      <sz val="10"/>
      <color rgb="FF000000"/>
      <name val="Arial"/>
      <family val="2"/>
    </font>
    <font>
      <sz val="11"/>
      <color theme="1"/>
      <name val="Times New Roman"/>
      <family val="2"/>
    </font>
    <font>
      <b/>
      <sz val="26"/>
      <color theme="1"/>
      <name val="Times New Roman"/>
      <family val="1"/>
    </font>
    <font>
      <sz val="26"/>
      <color theme="1"/>
      <name val="Arial"/>
      <family val="2"/>
    </font>
    <font>
      <sz val="26"/>
      <color theme="1"/>
      <name val="Times New Roman"/>
      <family val="1"/>
    </font>
    <font>
      <sz val="26"/>
      <color theme="1"/>
      <name val="Times New Roman"/>
      <family val="2"/>
    </font>
    <font>
      <b/>
      <sz val="26"/>
      <color theme="0"/>
      <name val="Arial"/>
      <family val="2"/>
    </font>
    <font>
      <sz val="26"/>
      <name val="Arial"/>
      <family val="2"/>
    </font>
    <font>
      <b/>
      <sz val="26"/>
      <color theme="1"/>
      <name val="Arial"/>
      <family val="2"/>
    </font>
    <font>
      <b/>
      <sz val="2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vertical="center" indent="19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4" xfId="0" applyFont="1" applyBorder="1" applyAlignment="1">
      <alignment horizontal="left" vertical="center" wrapText="1"/>
    </xf>
    <xf numFmtId="43" fontId="8" fillId="0" borderId="4" xfId="1" applyFont="1" applyFill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3" fontId="8" fillId="0" borderId="5" xfId="1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49" fontId="9" fillId="3" borderId="4" xfId="0" applyNumberFormat="1" applyFont="1" applyFill="1" applyBorder="1" applyAlignment="1">
      <alignment horizontal="left" vertical="center" wrapText="1"/>
    </xf>
    <xf numFmtId="43" fontId="9" fillId="3" borderId="4" xfId="1" applyFont="1" applyFill="1" applyBorder="1" applyAlignment="1">
      <alignment horizontal="center" wrapText="1"/>
    </xf>
    <xf numFmtId="43" fontId="9" fillId="3" borderId="8" xfId="1" applyFont="1" applyFill="1" applyBorder="1" applyAlignment="1">
      <alignment horizontal="center" wrapText="1"/>
    </xf>
    <xf numFmtId="43" fontId="10" fillId="0" borderId="0" xfId="0" applyNumberFormat="1" applyFont="1"/>
    <xf numFmtId="0" fontId="6" fillId="0" borderId="7" xfId="0" applyFont="1" applyBorder="1" applyAlignment="1">
      <alignment horizontal="center"/>
    </xf>
    <xf numFmtId="43" fontId="6" fillId="0" borderId="0" xfId="1" applyFont="1"/>
    <xf numFmtId="0" fontId="5" fillId="0" borderId="0" xfId="0" applyFont="1" applyAlignment="1">
      <alignment horizontal="center"/>
    </xf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0" xfId="0" applyNumberFormat="1" applyFont="1" applyAlignment="1">
      <alignment horizontal="center"/>
    </xf>
    <xf numFmtId="9" fontId="6" fillId="0" borderId="0" xfId="2" applyFont="1"/>
  </cellXfs>
  <cellStyles count="4">
    <cellStyle name="Millares" xfId="1" builtinId="3"/>
    <cellStyle name="Normal" xfId="0" builtinId="0"/>
    <cellStyle name="Normal 2" xfId="3" xr:uid="{B24E2569-38D7-49B3-960C-1A2A2C8CCB73}"/>
    <cellStyle name="Porcentaje" xfId="2" builtinId="5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theme="0"/>
        <name val="Arial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10512708</xdr:colOff>
      <xdr:row>0</xdr:row>
      <xdr:rowOff>0</xdr:rowOff>
    </xdr:from>
    <xdr:to>
      <xdr:col>1</xdr:col>
      <xdr:colOff>3959978</xdr:colOff>
      <xdr:row>7</xdr:row>
      <xdr:rowOff>416719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029EFF6-AC78-C8F0-4118-EB474E0B11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82" t="15736" r="10152" b="12691"/>
        <a:stretch/>
      </xdr:blipFill>
      <xdr:spPr>
        <a:xfrm>
          <a:off x="10512708" y="0"/>
          <a:ext cx="5135239" cy="4762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137C64-0069-4343-8C24-53AB463945B5}" name="Table3" displayName="Table3" ref="A9:T29" totalsRowShown="0" headerRowDxfId="1" dataDxfId="0" headerRowBorderDxfId="24" tableBorderDxfId="23" totalsRowBorderDxfId="22" headerRowCellStyle="Normal 2">
  <autoFilter ref="A9:T29" xr:uid="{F3FFA776-7CD2-425A-845D-0EF4D3C45B00}"/>
  <sortState xmlns:xlrd2="http://schemas.microsoft.com/office/spreadsheetml/2017/richdata2" ref="A10:T29">
    <sortCondition ref="D9:D29"/>
  </sortState>
  <tableColumns count="20">
    <tableColumn id="1" xr3:uid="{632A15B4-DE78-4A80-9C4F-D5D9051FD8B9}" name="COLABORADOR" dataDxfId="21"/>
    <tableColumn id="2" xr3:uid="{052D6E5D-87B9-4F58-90C8-7A0961AE7B5A}" name="CARGO" dataDxfId="20"/>
    <tableColumn id="4" xr3:uid="{DC995E9D-FD0A-45FE-ABA9-FAAF5B884BA3}" name="ÁREA" dataDxfId="19"/>
    <tableColumn id="6" xr3:uid="{A9A28EDA-D7CF-4FD1-BEA4-1F53BB8A1129}" name="TIPO DE EMPLEADO" dataDxfId="18"/>
    <tableColumn id="8" xr3:uid="{030F674D-5A37-4953-A686-1585A90F158B}" name="FECHA INGRESO" dataDxfId="17"/>
    <tableColumn id="10" xr3:uid="{AD0DF56F-D61D-4CC1-9045-08368D2F217E}" name="Enero" dataDxfId="16"/>
    <tableColumn id="11" xr3:uid="{8012A17B-B340-49A5-B22A-F7B0D7C6AB5D}" name="Febrero" dataDxfId="15"/>
    <tableColumn id="12" xr3:uid="{AEF7D9FE-0279-48FC-8BDC-14489954E8D5}" name="Marzo" dataDxfId="14"/>
    <tableColumn id="13" xr3:uid="{98017E04-04B9-4655-85F3-78853387502D}" name="Abril" dataDxfId="13"/>
    <tableColumn id="14" xr3:uid="{4737EB4C-EC1B-4E46-A285-924EDA8AA214}" name="Mayo" dataDxfId="12"/>
    <tableColumn id="15" xr3:uid="{EAE4E3AC-09C9-433B-BA47-01AC892D289E}" name="Junio" dataDxfId="11"/>
    <tableColumn id="16" xr3:uid="{B543A9BA-0DEA-48BB-B5B7-FCBE90CA00FE}" name="JULIO" dataDxfId="10"/>
    <tableColumn id="17" xr3:uid="{67C21C07-59FD-4F05-851A-04181201FE8E}" name="Agosto" dataDxfId="9"/>
    <tableColumn id="18" xr3:uid="{27BDBFA7-D746-49FF-B314-B73213AC0BCD}" name="Septiembre" dataDxfId="8"/>
    <tableColumn id="19" xr3:uid="{72B3CDA3-196A-4DE8-867C-CA1633629233}" name="Octubre" dataDxfId="7"/>
    <tableColumn id="20" xr3:uid="{BFD6AFD4-1F53-4C72-BE39-5D4C54169FAF}" name="Noviembre" dataDxfId="6"/>
    <tableColumn id="21" xr3:uid="{7DB76907-6535-4E4B-B2EB-AB18445D554E}" name="Diciembre" dataDxfId="5"/>
    <tableColumn id="22" xr3:uid="{D1CF0769-79D3-4C20-8E74-14A010F8ED91}" name="TOTAL INGRESOS 2024" dataDxfId="4">
      <calculatedColumnFormula>SUM(Table3[[#This Row],[Enero]:[Diciembre]])</calculatedColumnFormula>
    </tableColumn>
    <tableColumn id="9" xr3:uid="{9BD5BF18-651E-4B6C-8AAC-BB86A5058501}" name="MESES LABORADOS 2024 " dataDxfId="3">
      <calculatedColumnFormula>COUNT(Table3[[#This Row],[Enero]:[Diciembre]])</calculatedColumnFormula>
    </tableColumn>
    <tableColumn id="7" xr3:uid="{BFA764C5-78FA-45DC-BE7F-552B6136C244}" name="MONTO REGALÍA PASCUAL 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74A00-C0E1-4DEE-BE1A-D6E73FAB9A79}">
  <sheetPr>
    <pageSetUpPr fitToPage="1"/>
  </sheetPr>
  <dimension ref="A2:W50"/>
  <sheetViews>
    <sheetView tabSelected="1" view="pageBreakPreview" zoomScale="48" zoomScaleNormal="84" zoomScaleSheetLayoutView="48" workbookViewId="0">
      <pane ySplit="9" topLeftCell="A10" activePane="bottomLeft" state="frozen"/>
      <selection pane="bottomLeft" sqref="A1:XFD1048576"/>
    </sheetView>
  </sheetViews>
  <sheetFormatPr baseColWidth="10" defaultColWidth="31.7109375" defaultRowHeight="60" customHeight="1" x14ac:dyDescent="0.45"/>
  <cols>
    <col min="1" max="1" width="175.42578125" style="7" bestFit="1" customWidth="1"/>
    <col min="2" max="2" width="178.42578125" style="7" bestFit="1" customWidth="1"/>
    <col min="3" max="3" width="255.5703125" style="7" bestFit="1" customWidth="1"/>
    <col min="4" max="4" width="87.5703125" style="7" bestFit="1" customWidth="1"/>
    <col min="5" max="5" width="32" style="7" bestFit="1" customWidth="1"/>
    <col min="6" max="17" width="53.7109375" style="7" bestFit="1" customWidth="1"/>
    <col min="18" max="18" width="75.85546875" style="7" customWidth="1"/>
    <col min="19" max="19" width="56.85546875" style="8" customWidth="1"/>
    <col min="20" max="20" width="75.85546875" style="7" customWidth="1"/>
    <col min="21" max="16384" width="31.7109375" style="7"/>
  </cols>
  <sheetData>
    <row r="2" spans="1:23" s="3" customFormat="1" ht="60" customHeight="1" x14ac:dyDescent="0.45">
      <c r="A2" s="1"/>
      <c r="B2" s="2" t="s">
        <v>60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3" s="6" customFormat="1" ht="48.75" customHeight="1" x14ac:dyDescent="0.25">
      <c r="A3" s="4"/>
      <c r="B3" s="5" t="s">
        <v>61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3" s="6" customFormat="1" ht="58.5" customHeight="1" x14ac:dyDescent="0.25">
      <c r="A4" s="4"/>
      <c r="B4" s="5" t="s">
        <v>70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W4" s="6" t="s">
        <v>65</v>
      </c>
    </row>
    <row r="5" spans="1:23" s="7" customFormat="1" ht="39.75" customHeight="1" x14ac:dyDescent="0.45">
      <c r="S5" s="8"/>
    </row>
    <row r="6" spans="1:23" s="7" customFormat="1" ht="39.75" customHeight="1" x14ac:dyDescent="0.45">
      <c r="S6" s="8"/>
    </row>
    <row r="7" spans="1:23" s="7" customFormat="1" ht="39.75" customHeight="1" x14ac:dyDescent="0.45">
      <c r="S7" s="8"/>
    </row>
    <row r="9" spans="1:23" s="12" customFormat="1" ht="148.5" customHeight="1" x14ac:dyDescent="0.45">
      <c r="A9" s="9" t="s">
        <v>56</v>
      </c>
      <c r="B9" s="10" t="s">
        <v>57</v>
      </c>
      <c r="C9" s="10" t="s">
        <v>67</v>
      </c>
      <c r="D9" s="10" t="s">
        <v>58</v>
      </c>
      <c r="E9" s="10" t="s">
        <v>59</v>
      </c>
      <c r="F9" s="10" t="s">
        <v>0</v>
      </c>
      <c r="G9" s="10" t="s">
        <v>1</v>
      </c>
      <c r="H9" s="10" t="s">
        <v>2</v>
      </c>
      <c r="I9" s="10" t="s">
        <v>3</v>
      </c>
      <c r="J9" s="10" t="s">
        <v>4</v>
      </c>
      <c r="K9" s="10" t="s">
        <v>5</v>
      </c>
      <c r="L9" s="10" t="s">
        <v>55</v>
      </c>
      <c r="M9" s="10" t="s">
        <v>6</v>
      </c>
      <c r="N9" s="10" t="s">
        <v>7</v>
      </c>
      <c r="O9" s="10" t="s">
        <v>66</v>
      </c>
      <c r="P9" s="10" t="s">
        <v>8</v>
      </c>
      <c r="Q9" s="11" t="s">
        <v>9</v>
      </c>
      <c r="R9" s="10" t="s">
        <v>54</v>
      </c>
      <c r="S9" s="10" t="s">
        <v>62</v>
      </c>
      <c r="T9" s="10" t="s">
        <v>69</v>
      </c>
    </row>
    <row r="10" spans="1:23" s="12" customFormat="1" ht="148.5" customHeight="1" x14ac:dyDescent="0.45">
      <c r="A10" s="13" t="s">
        <v>34</v>
      </c>
      <c r="B10" s="13" t="s">
        <v>35</v>
      </c>
      <c r="C10" s="13" t="s">
        <v>17</v>
      </c>
      <c r="D10" s="13" t="s">
        <v>14</v>
      </c>
      <c r="E10" s="13">
        <v>2022</v>
      </c>
      <c r="F10" s="14">
        <v>65000</v>
      </c>
      <c r="G10" s="14">
        <v>65000</v>
      </c>
      <c r="H10" s="14">
        <v>65000</v>
      </c>
      <c r="I10" s="14">
        <v>65000</v>
      </c>
      <c r="J10" s="14">
        <v>65000</v>
      </c>
      <c r="K10" s="14">
        <v>65000</v>
      </c>
      <c r="L10" s="14">
        <v>65000</v>
      </c>
      <c r="M10" s="14">
        <v>65000</v>
      </c>
      <c r="N10" s="14">
        <v>65000</v>
      </c>
      <c r="O10" s="14">
        <v>65000</v>
      </c>
      <c r="P10" s="14">
        <v>65000</v>
      </c>
      <c r="Q10" s="14">
        <v>65000</v>
      </c>
      <c r="R10" s="14">
        <f>SUM(Table3[[#This Row],[Enero]:[Diciembre]])</f>
        <v>780000</v>
      </c>
      <c r="S10" s="15">
        <f>COUNT(Table3[[#This Row],[Enero]:[Diciembre]])</f>
        <v>12</v>
      </c>
      <c r="T10" s="14">
        <v>65000</v>
      </c>
    </row>
    <row r="11" spans="1:23" s="12" customFormat="1" ht="148.5" customHeight="1" x14ac:dyDescent="0.45">
      <c r="A11" s="13" t="s">
        <v>29</v>
      </c>
      <c r="B11" s="13" t="s">
        <v>30</v>
      </c>
      <c r="C11" s="13" t="s">
        <v>16</v>
      </c>
      <c r="D11" s="13" t="s">
        <v>14</v>
      </c>
      <c r="E11" s="13">
        <v>2021</v>
      </c>
      <c r="F11" s="14">
        <v>80000</v>
      </c>
      <c r="G11" s="14">
        <v>80000</v>
      </c>
      <c r="H11" s="14">
        <v>80000</v>
      </c>
      <c r="I11" s="14">
        <v>80000</v>
      </c>
      <c r="J11" s="14">
        <v>80000</v>
      </c>
      <c r="K11" s="14">
        <v>80000</v>
      </c>
      <c r="L11" s="14">
        <v>80000</v>
      </c>
      <c r="M11" s="14">
        <v>80000</v>
      </c>
      <c r="N11" s="14">
        <v>80000</v>
      </c>
      <c r="O11" s="14">
        <v>80000</v>
      </c>
      <c r="P11" s="14">
        <v>80000</v>
      </c>
      <c r="Q11" s="14">
        <v>80000</v>
      </c>
      <c r="R11" s="14">
        <f>SUM(Table3[[#This Row],[Enero]:[Diciembre]])</f>
        <v>960000</v>
      </c>
      <c r="S11" s="15">
        <f>COUNT(Table3[[#This Row],[Enero]:[Diciembre]])</f>
        <v>12</v>
      </c>
      <c r="T11" s="14">
        <v>80000</v>
      </c>
    </row>
    <row r="12" spans="1:23" s="12" customFormat="1" ht="148.5" customHeight="1" x14ac:dyDescent="0.45">
      <c r="A12" s="13" t="s">
        <v>36</v>
      </c>
      <c r="B12" s="13" t="s">
        <v>32</v>
      </c>
      <c r="C12" s="13" t="s">
        <v>28</v>
      </c>
      <c r="D12" s="13" t="s">
        <v>14</v>
      </c>
      <c r="E12" s="13">
        <v>2021</v>
      </c>
      <c r="F12" s="14">
        <v>65000</v>
      </c>
      <c r="G12" s="14">
        <v>65000</v>
      </c>
      <c r="H12" s="14">
        <v>65000</v>
      </c>
      <c r="I12" s="14">
        <v>65000</v>
      </c>
      <c r="J12" s="14">
        <v>65000</v>
      </c>
      <c r="K12" s="14">
        <v>65000</v>
      </c>
      <c r="L12" s="14">
        <v>65000</v>
      </c>
      <c r="M12" s="14">
        <v>65000</v>
      </c>
      <c r="N12" s="14">
        <v>65000</v>
      </c>
      <c r="O12" s="14">
        <v>65000</v>
      </c>
      <c r="P12" s="14">
        <v>65000</v>
      </c>
      <c r="Q12" s="14">
        <v>65000</v>
      </c>
      <c r="R12" s="14">
        <f>SUM(Table3[[#This Row],[Enero]:[Diciembre]])</f>
        <v>780000</v>
      </c>
      <c r="S12" s="15">
        <f>COUNT(Table3[[#This Row],[Enero]:[Diciembre]])</f>
        <v>12</v>
      </c>
      <c r="T12" s="14">
        <v>65000</v>
      </c>
    </row>
    <row r="13" spans="1:23" s="12" customFormat="1" ht="148.5" customHeight="1" x14ac:dyDescent="0.45">
      <c r="A13" s="13" t="s">
        <v>37</v>
      </c>
      <c r="B13" s="13" t="s">
        <v>38</v>
      </c>
      <c r="C13" s="13" t="s">
        <v>18</v>
      </c>
      <c r="D13" s="13" t="s">
        <v>14</v>
      </c>
      <c r="E13" s="13">
        <v>2023</v>
      </c>
      <c r="F13" s="14">
        <v>65000</v>
      </c>
      <c r="G13" s="14">
        <v>65000</v>
      </c>
      <c r="H13" s="14">
        <v>65000</v>
      </c>
      <c r="I13" s="14">
        <v>65000</v>
      </c>
      <c r="J13" s="14">
        <v>65000</v>
      </c>
      <c r="K13" s="14">
        <v>65000</v>
      </c>
      <c r="L13" s="14">
        <v>65000</v>
      </c>
      <c r="M13" s="14">
        <v>65000</v>
      </c>
      <c r="N13" s="14">
        <v>65000</v>
      </c>
      <c r="O13" s="14">
        <v>65000</v>
      </c>
      <c r="P13" s="14">
        <v>65000</v>
      </c>
      <c r="Q13" s="14">
        <v>65000</v>
      </c>
      <c r="R13" s="14">
        <f>SUM(Table3[[#This Row],[Enero]:[Diciembre]])</f>
        <v>780000</v>
      </c>
      <c r="S13" s="15">
        <f>COUNT(Table3[[#This Row],[Enero]:[Diciembre]])</f>
        <v>12</v>
      </c>
      <c r="T13" s="14">
        <v>65000</v>
      </c>
    </row>
    <row r="14" spans="1:23" s="12" customFormat="1" ht="148.5" customHeight="1" x14ac:dyDescent="0.45">
      <c r="A14" s="13" t="s">
        <v>12</v>
      </c>
      <c r="B14" s="13" t="s">
        <v>10</v>
      </c>
      <c r="C14" s="13" t="s">
        <v>13</v>
      </c>
      <c r="D14" s="13" t="s">
        <v>14</v>
      </c>
      <c r="E14" s="13">
        <v>2021</v>
      </c>
      <c r="F14" s="14">
        <v>150000</v>
      </c>
      <c r="G14" s="14">
        <v>150000</v>
      </c>
      <c r="H14" s="14">
        <v>150000</v>
      </c>
      <c r="I14" s="14">
        <v>150000</v>
      </c>
      <c r="J14" s="14">
        <v>150000</v>
      </c>
      <c r="K14" s="14">
        <v>150000</v>
      </c>
      <c r="L14" s="14">
        <v>150000</v>
      </c>
      <c r="M14" s="14">
        <v>150000</v>
      </c>
      <c r="N14" s="14">
        <v>150000</v>
      </c>
      <c r="O14" s="14">
        <v>150000</v>
      </c>
      <c r="P14" s="14">
        <v>150000</v>
      </c>
      <c r="Q14" s="14">
        <v>150000</v>
      </c>
      <c r="R14" s="14">
        <f>SUM(Table3[[#This Row],[Enero]:[Diciembre]])</f>
        <v>1800000</v>
      </c>
      <c r="S14" s="15">
        <f>COUNT(Table3[[#This Row],[Enero]:[Diciembre]])</f>
        <v>12</v>
      </c>
      <c r="T14" s="14">
        <v>150000</v>
      </c>
    </row>
    <row r="15" spans="1:23" s="12" customFormat="1" ht="148.5" customHeight="1" x14ac:dyDescent="0.45">
      <c r="A15" s="13" t="s">
        <v>39</v>
      </c>
      <c r="B15" s="13" t="s">
        <v>40</v>
      </c>
      <c r="C15" s="13" t="s">
        <v>68</v>
      </c>
      <c r="D15" s="13" t="s">
        <v>14</v>
      </c>
      <c r="E15" s="13">
        <v>2022</v>
      </c>
      <c r="F15" s="14">
        <v>65000</v>
      </c>
      <c r="G15" s="14">
        <v>65000</v>
      </c>
      <c r="H15" s="14">
        <v>65000</v>
      </c>
      <c r="I15" s="14">
        <v>65000</v>
      </c>
      <c r="J15" s="14">
        <v>65000</v>
      </c>
      <c r="K15" s="14">
        <v>65000</v>
      </c>
      <c r="L15" s="14">
        <v>65000</v>
      </c>
      <c r="M15" s="14">
        <v>65000</v>
      </c>
      <c r="N15" s="14">
        <v>65000</v>
      </c>
      <c r="O15" s="14">
        <v>65000</v>
      </c>
      <c r="P15" s="14">
        <v>65000</v>
      </c>
      <c r="Q15" s="14">
        <v>65000</v>
      </c>
      <c r="R15" s="14">
        <f>SUM(Table3[[#This Row],[Enero]:[Diciembre]])</f>
        <v>780000</v>
      </c>
      <c r="S15" s="15">
        <f>COUNT(Table3[[#This Row],[Enero]:[Diciembre]])</f>
        <v>12</v>
      </c>
      <c r="T15" s="14">
        <v>65000</v>
      </c>
    </row>
    <row r="16" spans="1:23" s="12" customFormat="1" ht="148.5" customHeight="1" x14ac:dyDescent="0.45">
      <c r="A16" s="13" t="s">
        <v>41</v>
      </c>
      <c r="B16" s="13" t="s">
        <v>42</v>
      </c>
      <c r="C16" s="13" t="s">
        <v>28</v>
      </c>
      <c r="D16" s="13" t="s">
        <v>14</v>
      </c>
      <c r="E16" s="13">
        <v>2021</v>
      </c>
      <c r="F16" s="14">
        <v>65000</v>
      </c>
      <c r="G16" s="14">
        <v>65000</v>
      </c>
      <c r="H16" s="14">
        <v>65000</v>
      </c>
      <c r="I16" s="14">
        <v>65000</v>
      </c>
      <c r="J16" s="14">
        <v>65000</v>
      </c>
      <c r="K16" s="14">
        <v>65000</v>
      </c>
      <c r="L16" s="14">
        <v>65000</v>
      </c>
      <c r="M16" s="14">
        <v>65000</v>
      </c>
      <c r="N16" s="14">
        <v>65000</v>
      </c>
      <c r="O16" s="14">
        <v>65000</v>
      </c>
      <c r="P16" s="14">
        <v>65000</v>
      </c>
      <c r="Q16" s="14">
        <v>65000</v>
      </c>
      <c r="R16" s="14">
        <f>SUM(Table3[[#This Row],[Enero]:[Diciembre]])</f>
        <v>780000</v>
      </c>
      <c r="S16" s="15">
        <f>COUNT(Table3[[#This Row],[Enero]:[Diciembre]])</f>
        <v>12</v>
      </c>
      <c r="T16" s="14">
        <v>65000</v>
      </c>
    </row>
    <row r="17" spans="1:20" s="12" customFormat="1" ht="148.5" customHeight="1" x14ac:dyDescent="0.45">
      <c r="A17" s="13" t="s">
        <v>19</v>
      </c>
      <c r="B17" s="13" t="s">
        <v>10</v>
      </c>
      <c r="C17" s="13" t="s">
        <v>20</v>
      </c>
      <c r="D17" s="13" t="s">
        <v>14</v>
      </c>
      <c r="E17" s="13">
        <v>2021</v>
      </c>
      <c r="F17" s="14">
        <v>105000</v>
      </c>
      <c r="G17" s="14">
        <v>105000</v>
      </c>
      <c r="H17" s="14">
        <v>105000</v>
      </c>
      <c r="I17" s="14">
        <v>105000</v>
      </c>
      <c r="J17" s="14">
        <v>105000</v>
      </c>
      <c r="K17" s="14">
        <v>105000</v>
      </c>
      <c r="L17" s="14">
        <v>105000</v>
      </c>
      <c r="M17" s="14">
        <v>105000</v>
      </c>
      <c r="N17" s="14">
        <v>105000</v>
      </c>
      <c r="O17" s="14">
        <v>105000</v>
      </c>
      <c r="P17" s="14">
        <v>105000</v>
      </c>
      <c r="Q17" s="14">
        <v>105000</v>
      </c>
      <c r="R17" s="14">
        <f>SUM(Table3[[#This Row],[Enero]:[Diciembre]])</f>
        <v>1260000</v>
      </c>
      <c r="S17" s="15">
        <f>COUNT(Table3[[#This Row],[Enero]:[Diciembre]])</f>
        <v>12</v>
      </c>
      <c r="T17" s="14">
        <v>105000</v>
      </c>
    </row>
    <row r="18" spans="1:20" s="12" customFormat="1" ht="148.5" customHeight="1" x14ac:dyDescent="0.45">
      <c r="A18" s="13" t="s">
        <v>43</v>
      </c>
      <c r="B18" s="13" t="s">
        <v>44</v>
      </c>
      <c r="C18" s="13" t="s">
        <v>22</v>
      </c>
      <c r="D18" s="13" t="s">
        <v>14</v>
      </c>
      <c r="E18" s="13">
        <v>2021</v>
      </c>
      <c r="F18" s="14">
        <v>65000</v>
      </c>
      <c r="G18" s="14">
        <v>65000</v>
      </c>
      <c r="H18" s="14">
        <v>65000</v>
      </c>
      <c r="I18" s="14">
        <v>65000</v>
      </c>
      <c r="J18" s="14">
        <v>65000</v>
      </c>
      <c r="K18" s="14">
        <v>65000</v>
      </c>
      <c r="L18" s="14">
        <v>65000</v>
      </c>
      <c r="M18" s="14">
        <v>65000</v>
      </c>
      <c r="N18" s="14">
        <v>65000</v>
      </c>
      <c r="O18" s="14">
        <v>65000</v>
      </c>
      <c r="P18" s="14">
        <v>65000</v>
      </c>
      <c r="Q18" s="14">
        <v>65000</v>
      </c>
      <c r="R18" s="14">
        <f>SUM(Table3[[#This Row],[Enero]:[Diciembre]])</f>
        <v>780000</v>
      </c>
      <c r="S18" s="15">
        <f>COUNT(Table3[[#This Row],[Enero]:[Diciembre]])</f>
        <v>12</v>
      </c>
      <c r="T18" s="14">
        <v>65000</v>
      </c>
    </row>
    <row r="19" spans="1:20" s="12" customFormat="1" ht="148.5" customHeight="1" x14ac:dyDescent="0.45">
      <c r="A19" s="13" t="s">
        <v>63</v>
      </c>
      <c r="B19" s="13" t="s">
        <v>45</v>
      </c>
      <c r="C19" s="13" t="s">
        <v>11</v>
      </c>
      <c r="D19" s="13" t="s">
        <v>14</v>
      </c>
      <c r="E19" s="13">
        <v>2022</v>
      </c>
      <c r="F19" s="14">
        <v>65000</v>
      </c>
      <c r="G19" s="14">
        <v>65000</v>
      </c>
      <c r="H19" s="14">
        <v>65000</v>
      </c>
      <c r="I19" s="14">
        <v>65000</v>
      </c>
      <c r="J19" s="14">
        <v>65000</v>
      </c>
      <c r="K19" s="14">
        <v>65000</v>
      </c>
      <c r="L19" s="14">
        <v>65000</v>
      </c>
      <c r="M19" s="14">
        <v>65000</v>
      </c>
      <c r="N19" s="14">
        <v>65000</v>
      </c>
      <c r="O19" s="14">
        <v>65000</v>
      </c>
      <c r="P19" s="14">
        <v>65000</v>
      </c>
      <c r="Q19" s="14">
        <v>65000</v>
      </c>
      <c r="R19" s="14">
        <f>SUM(Table3[[#This Row],[Enero]:[Diciembre]])</f>
        <v>780000</v>
      </c>
      <c r="S19" s="15">
        <f>COUNT(Table3[[#This Row],[Enero]:[Diciembre]])</f>
        <v>12</v>
      </c>
      <c r="T19" s="14">
        <v>65000</v>
      </c>
    </row>
    <row r="20" spans="1:20" s="12" customFormat="1" ht="148.5" customHeight="1" x14ac:dyDescent="0.45">
      <c r="A20" s="13" t="s">
        <v>46</v>
      </c>
      <c r="B20" s="13" t="s">
        <v>47</v>
      </c>
      <c r="C20" s="13" t="s">
        <v>13</v>
      </c>
      <c r="D20" s="13" t="s">
        <v>14</v>
      </c>
      <c r="E20" s="13">
        <v>2022</v>
      </c>
      <c r="F20" s="14">
        <v>65000</v>
      </c>
      <c r="G20" s="14">
        <v>65000</v>
      </c>
      <c r="H20" s="14">
        <v>65000</v>
      </c>
      <c r="I20" s="14">
        <v>65000</v>
      </c>
      <c r="J20" s="14">
        <v>65000</v>
      </c>
      <c r="K20" s="14">
        <v>65000</v>
      </c>
      <c r="L20" s="14">
        <v>65000</v>
      </c>
      <c r="M20" s="14">
        <v>65000</v>
      </c>
      <c r="N20" s="14">
        <v>65000</v>
      </c>
      <c r="O20" s="14">
        <v>65000</v>
      </c>
      <c r="P20" s="14">
        <v>65000</v>
      </c>
      <c r="Q20" s="14">
        <v>65000</v>
      </c>
      <c r="R20" s="14">
        <f>SUM(Table3[[#This Row],[Enero]:[Diciembre]])</f>
        <v>780000</v>
      </c>
      <c r="S20" s="15">
        <f>COUNT(Table3[[#This Row],[Enero]:[Diciembre]])</f>
        <v>12</v>
      </c>
      <c r="T20" s="14">
        <v>65000</v>
      </c>
    </row>
    <row r="21" spans="1:20" s="12" customFormat="1" ht="148.5" customHeight="1" x14ac:dyDescent="0.45">
      <c r="A21" s="13" t="s">
        <v>21</v>
      </c>
      <c r="B21" s="13" t="s">
        <v>10</v>
      </c>
      <c r="C21" s="13" t="s">
        <v>22</v>
      </c>
      <c r="D21" s="13" t="s">
        <v>14</v>
      </c>
      <c r="E21" s="13">
        <v>2021</v>
      </c>
      <c r="F21" s="14">
        <v>105000</v>
      </c>
      <c r="G21" s="14">
        <v>105000</v>
      </c>
      <c r="H21" s="14">
        <v>105000</v>
      </c>
      <c r="I21" s="14">
        <v>105000</v>
      </c>
      <c r="J21" s="14">
        <v>105000</v>
      </c>
      <c r="K21" s="14">
        <v>105000</v>
      </c>
      <c r="L21" s="14">
        <v>105000</v>
      </c>
      <c r="M21" s="14">
        <v>105000</v>
      </c>
      <c r="N21" s="14">
        <v>105000</v>
      </c>
      <c r="O21" s="14">
        <v>105000</v>
      </c>
      <c r="P21" s="14">
        <v>105000</v>
      </c>
      <c r="Q21" s="14">
        <v>105000</v>
      </c>
      <c r="R21" s="14">
        <f>SUM(Table3[[#This Row],[Enero]:[Diciembre]])</f>
        <v>1260000</v>
      </c>
      <c r="S21" s="15">
        <f>COUNT(Table3[[#This Row],[Enero]:[Diciembre]])</f>
        <v>12</v>
      </c>
      <c r="T21" s="14">
        <v>105000</v>
      </c>
    </row>
    <row r="22" spans="1:20" s="12" customFormat="1" ht="148.5" customHeight="1" x14ac:dyDescent="0.45">
      <c r="A22" s="13" t="s">
        <v>48</v>
      </c>
      <c r="B22" s="13" t="s">
        <v>33</v>
      </c>
      <c r="C22" s="13" t="s">
        <v>18</v>
      </c>
      <c r="D22" s="13" t="s">
        <v>14</v>
      </c>
      <c r="E22" s="13">
        <v>2023</v>
      </c>
      <c r="F22" s="14">
        <v>65000</v>
      </c>
      <c r="G22" s="14">
        <v>65000</v>
      </c>
      <c r="H22" s="14">
        <v>65000</v>
      </c>
      <c r="I22" s="14">
        <v>65000</v>
      </c>
      <c r="J22" s="14">
        <v>65000</v>
      </c>
      <c r="K22" s="14">
        <v>65000</v>
      </c>
      <c r="L22" s="14">
        <v>65000</v>
      </c>
      <c r="M22" s="14">
        <v>65000</v>
      </c>
      <c r="N22" s="14">
        <v>65000</v>
      </c>
      <c r="O22" s="14">
        <v>65000</v>
      </c>
      <c r="P22" s="14">
        <v>65000</v>
      </c>
      <c r="Q22" s="14">
        <v>65000</v>
      </c>
      <c r="R22" s="14">
        <f>SUM(Table3[[#This Row],[Enero]:[Diciembre]])</f>
        <v>780000</v>
      </c>
      <c r="S22" s="15">
        <f>COUNT(Table3[[#This Row],[Enero]:[Diciembre]])</f>
        <v>12</v>
      </c>
      <c r="T22" s="14">
        <v>65000</v>
      </c>
    </row>
    <row r="23" spans="1:20" s="12" customFormat="1" ht="148.5" customHeight="1" x14ac:dyDescent="0.45">
      <c r="A23" s="13" t="s">
        <v>64</v>
      </c>
      <c r="B23" s="13" t="s">
        <v>23</v>
      </c>
      <c r="C23" s="13" t="s">
        <v>11</v>
      </c>
      <c r="D23" s="13" t="s">
        <v>14</v>
      </c>
      <c r="E23" s="13">
        <v>2022</v>
      </c>
      <c r="F23" s="14">
        <v>105000</v>
      </c>
      <c r="G23" s="14">
        <v>105000</v>
      </c>
      <c r="H23" s="14">
        <v>105000</v>
      </c>
      <c r="I23" s="14">
        <v>105000</v>
      </c>
      <c r="J23" s="14">
        <v>105000</v>
      </c>
      <c r="K23" s="14">
        <v>105000</v>
      </c>
      <c r="L23" s="14">
        <v>105000</v>
      </c>
      <c r="M23" s="14">
        <v>105000</v>
      </c>
      <c r="N23" s="14">
        <v>105000</v>
      </c>
      <c r="O23" s="14">
        <v>105000</v>
      </c>
      <c r="P23" s="14">
        <v>105000</v>
      </c>
      <c r="Q23" s="14">
        <v>105000</v>
      </c>
      <c r="R23" s="14">
        <f>SUM(Table3[[#This Row],[Enero]:[Diciembre]])</f>
        <v>1260000</v>
      </c>
      <c r="S23" s="15">
        <f>COUNT(Table3[[#This Row],[Enero]:[Diciembre]])</f>
        <v>12</v>
      </c>
      <c r="T23" s="14">
        <v>105000</v>
      </c>
    </row>
    <row r="24" spans="1:20" s="12" customFormat="1" ht="148.5" customHeight="1" x14ac:dyDescent="0.45">
      <c r="A24" s="13" t="s">
        <v>49</v>
      </c>
      <c r="B24" s="13" t="s">
        <v>50</v>
      </c>
      <c r="C24" s="13" t="s">
        <v>25</v>
      </c>
      <c r="D24" s="13" t="s">
        <v>14</v>
      </c>
      <c r="E24" s="13">
        <v>2021</v>
      </c>
      <c r="F24" s="14">
        <v>65000</v>
      </c>
      <c r="G24" s="14">
        <v>65000</v>
      </c>
      <c r="H24" s="14">
        <v>65000</v>
      </c>
      <c r="I24" s="14">
        <v>65000</v>
      </c>
      <c r="J24" s="14">
        <v>65000</v>
      </c>
      <c r="K24" s="14">
        <v>65000</v>
      </c>
      <c r="L24" s="14">
        <v>65000</v>
      </c>
      <c r="M24" s="14">
        <v>65000</v>
      </c>
      <c r="N24" s="14">
        <v>65000</v>
      </c>
      <c r="O24" s="14">
        <v>65000</v>
      </c>
      <c r="P24" s="14">
        <v>65000</v>
      </c>
      <c r="Q24" s="14">
        <v>65000</v>
      </c>
      <c r="R24" s="14">
        <f>SUM(Table3[[#This Row],[Enero]:[Diciembre]])</f>
        <v>780000</v>
      </c>
      <c r="S24" s="15">
        <f>COUNT(Table3[[#This Row],[Enero]:[Diciembre]])</f>
        <v>12</v>
      </c>
      <c r="T24" s="14">
        <v>65000</v>
      </c>
    </row>
    <row r="25" spans="1:20" s="12" customFormat="1" ht="148.5" customHeight="1" x14ac:dyDescent="0.45">
      <c r="A25" s="13" t="s">
        <v>15</v>
      </c>
      <c r="B25" s="13" t="s">
        <v>10</v>
      </c>
      <c r="C25" s="13" t="s">
        <v>16</v>
      </c>
      <c r="D25" s="13" t="s">
        <v>14</v>
      </c>
      <c r="E25" s="13">
        <v>2021</v>
      </c>
      <c r="F25" s="14">
        <v>150000</v>
      </c>
      <c r="G25" s="14">
        <v>150000</v>
      </c>
      <c r="H25" s="14">
        <v>150000</v>
      </c>
      <c r="I25" s="14">
        <v>150000</v>
      </c>
      <c r="J25" s="14">
        <v>150000</v>
      </c>
      <c r="K25" s="14">
        <v>150000</v>
      </c>
      <c r="L25" s="14">
        <v>150000</v>
      </c>
      <c r="M25" s="14">
        <v>150000</v>
      </c>
      <c r="N25" s="14">
        <v>150000</v>
      </c>
      <c r="O25" s="14">
        <v>150000</v>
      </c>
      <c r="P25" s="14">
        <v>150000</v>
      </c>
      <c r="Q25" s="14">
        <v>150000</v>
      </c>
      <c r="R25" s="14">
        <f>SUM(Table3[[#This Row],[Enero]:[Diciembre]])</f>
        <v>1800000</v>
      </c>
      <c r="S25" s="15">
        <f>COUNT(Table3[[#This Row],[Enero]:[Diciembre]])</f>
        <v>12</v>
      </c>
      <c r="T25" s="14">
        <v>150000</v>
      </c>
    </row>
    <row r="26" spans="1:20" s="12" customFormat="1" ht="148.5" customHeight="1" x14ac:dyDescent="0.45">
      <c r="A26" s="13" t="s">
        <v>51</v>
      </c>
      <c r="B26" s="13" t="s">
        <v>31</v>
      </c>
      <c r="C26" s="13" t="s">
        <v>17</v>
      </c>
      <c r="D26" s="13" t="s">
        <v>14</v>
      </c>
      <c r="E26" s="13">
        <v>2022</v>
      </c>
      <c r="F26" s="14">
        <v>65000</v>
      </c>
      <c r="G26" s="14">
        <v>65000</v>
      </c>
      <c r="H26" s="14">
        <v>65000</v>
      </c>
      <c r="I26" s="14">
        <v>65000</v>
      </c>
      <c r="J26" s="14">
        <v>65000</v>
      </c>
      <c r="K26" s="14">
        <v>65000</v>
      </c>
      <c r="L26" s="14">
        <v>65000</v>
      </c>
      <c r="M26" s="14">
        <v>65000</v>
      </c>
      <c r="N26" s="14">
        <v>65000</v>
      </c>
      <c r="O26" s="14">
        <v>65000</v>
      </c>
      <c r="P26" s="14">
        <v>65000</v>
      </c>
      <c r="Q26" s="14">
        <v>65000</v>
      </c>
      <c r="R26" s="14">
        <f>SUM(Table3[[#This Row],[Enero]:[Diciembre]])</f>
        <v>780000</v>
      </c>
      <c r="S26" s="15">
        <f>COUNT(Table3[[#This Row],[Enero]:[Diciembre]])</f>
        <v>12</v>
      </c>
      <c r="T26" s="14">
        <v>65000</v>
      </c>
    </row>
    <row r="27" spans="1:20" s="12" customFormat="1" ht="148.5" customHeight="1" x14ac:dyDescent="0.45">
      <c r="A27" s="13" t="s">
        <v>24</v>
      </c>
      <c r="B27" s="13" t="s">
        <v>10</v>
      </c>
      <c r="C27" s="13" t="s">
        <v>25</v>
      </c>
      <c r="D27" s="13" t="s">
        <v>14</v>
      </c>
      <c r="E27" s="13">
        <v>2023</v>
      </c>
      <c r="F27" s="14">
        <v>105000</v>
      </c>
      <c r="G27" s="14">
        <v>105000</v>
      </c>
      <c r="H27" s="14">
        <v>105000</v>
      </c>
      <c r="I27" s="14">
        <v>105000</v>
      </c>
      <c r="J27" s="14">
        <v>105000</v>
      </c>
      <c r="K27" s="14">
        <v>105000</v>
      </c>
      <c r="L27" s="14">
        <v>105000</v>
      </c>
      <c r="M27" s="14">
        <v>105000</v>
      </c>
      <c r="N27" s="14">
        <v>105000</v>
      </c>
      <c r="O27" s="14">
        <v>105000</v>
      </c>
      <c r="P27" s="14">
        <v>105000</v>
      </c>
      <c r="Q27" s="14">
        <v>105000</v>
      </c>
      <c r="R27" s="14">
        <f>SUM(Table3[[#This Row],[Enero]:[Diciembre]])</f>
        <v>1260000</v>
      </c>
      <c r="S27" s="15">
        <f>COUNT(Table3[[#This Row],[Enero]:[Diciembre]])</f>
        <v>12</v>
      </c>
      <c r="T27" s="14">
        <v>105000</v>
      </c>
    </row>
    <row r="28" spans="1:20" s="12" customFormat="1" ht="148.5" customHeight="1" x14ac:dyDescent="0.45">
      <c r="A28" s="13" t="s">
        <v>52</v>
      </c>
      <c r="B28" s="13" t="s">
        <v>44</v>
      </c>
      <c r="C28" s="13" t="s">
        <v>22</v>
      </c>
      <c r="D28" s="13" t="s">
        <v>14</v>
      </c>
      <c r="E28" s="13">
        <v>2022</v>
      </c>
      <c r="F28" s="14">
        <v>65000</v>
      </c>
      <c r="G28" s="14">
        <v>65000</v>
      </c>
      <c r="H28" s="14">
        <v>65000</v>
      </c>
      <c r="I28" s="14">
        <v>65000</v>
      </c>
      <c r="J28" s="14">
        <v>65000</v>
      </c>
      <c r="K28" s="14">
        <v>65000</v>
      </c>
      <c r="L28" s="14">
        <v>65000</v>
      </c>
      <c r="M28" s="14">
        <v>65000</v>
      </c>
      <c r="N28" s="14">
        <v>65000</v>
      </c>
      <c r="O28" s="14">
        <v>65000</v>
      </c>
      <c r="P28" s="14">
        <v>65000</v>
      </c>
      <c r="Q28" s="14">
        <v>65000</v>
      </c>
      <c r="R28" s="14">
        <f>SUM(Table3[[#This Row],[Enero]:[Diciembre]])</f>
        <v>780000</v>
      </c>
      <c r="S28" s="15">
        <f>COUNT(Table3[[#This Row],[Enero]:[Diciembre]])</f>
        <v>12</v>
      </c>
      <c r="T28" s="14">
        <v>65000</v>
      </c>
    </row>
    <row r="29" spans="1:20" s="12" customFormat="1" ht="148.5" customHeight="1" x14ac:dyDescent="0.45">
      <c r="A29" s="13" t="s">
        <v>26</v>
      </c>
      <c r="B29" s="13" t="s">
        <v>10</v>
      </c>
      <c r="C29" s="13" t="s">
        <v>27</v>
      </c>
      <c r="D29" s="13" t="s">
        <v>14</v>
      </c>
      <c r="E29" s="16">
        <v>2021</v>
      </c>
      <c r="F29" s="17">
        <v>105000</v>
      </c>
      <c r="G29" s="17">
        <v>105000</v>
      </c>
      <c r="H29" s="17">
        <v>105000</v>
      </c>
      <c r="I29" s="17">
        <v>105000</v>
      </c>
      <c r="J29" s="17">
        <v>105000</v>
      </c>
      <c r="K29" s="17">
        <v>105000</v>
      </c>
      <c r="L29" s="17">
        <v>105000</v>
      </c>
      <c r="M29" s="14">
        <v>105000</v>
      </c>
      <c r="N29" s="14">
        <v>105000</v>
      </c>
      <c r="O29" s="14">
        <v>105000</v>
      </c>
      <c r="P29" s="14">
        <v>105000</v>
      </c>
      <c r="Q29" s="14">
        <v>105000</v>
      </c>
      <c r="R29" s="14">
        <f>SUM(Table3[[#This Row],[Enero]:[Diciembre]])</f>
        <v>1260000</v>
      </c>
      <c r="S29" s="15">
        <f>COUNT(Table3[[#This Row],[Enero]:[Diciembre]])</f>
        <v>12</v>
      </c>
      <c r="T29" s="14">
        <v>105000</v>
      </c>
    </row>
    <row r="30" spans="1:20" s="12" customFormat="1" ht="148.5" customHeight="1" x14ac:dyDescent="0.5">
      <c r="A30" s="18" t="s">
        <v>53</v>
      </c>
      <c r="B30" s="18">
        <f>COUNTA(B10:B29)</f>
        <v>20</v>
      </c>
      <c r="C30" s="18"/>
      <c r="D30" s="19"/>
      <c r="E30" s="20"/>
      <c r="F30" s="21">
        <f>SUBTOTAL(109,Table3[Enero])</f>
        <v>1685000</v>
      </c>
      <c r="G30" s="21">
        <f>SUBTOTAL(109,Table3[Febrero])</f>
        <v>1685000</v>
      </c>
      <c r="H30" s="21">
        <f>SUBTOTAL(109,Table3[Marzo])</f>
        <v>1685000</v>
      </c>
      <c r="I30" s="21">
        <f>SUBTOTAL(109,Table3[Abril])</f>
        <v>1685000</v>
      </c>
      <c r="J30" s="21">
        <f>SUBTOTAL(109,Table3[Mayo])</f>
        <v>1685000</v>
      </c>
      <c r="K30" s="21">
        <f>SUBTOTAL(109,Table3[Junio])</f>
        <v>1685000</v>
      </c>
      <c r="L30" s="21">
        <f>SUBTOTAL(109,Table3[JULIO])</f>
        <v>1685000</v>
      </c>
      <c r="M30" s="22">
        <f>SUBTOTAL(109,Table3[Agosto])</f>
        <v>1685000</v>
      </c>
      <c r="N30" s="21">
        <f>SUBTOTAL(109,Table3[Septiembre])</f>
        <v>1685000</v>
      </c>
      <c r="O30" s="21">
        <f>SUBTOTAL(109,Table3[Octubre])</f>
        <v>1685000</v>
      </c>
      <c r="P30" s="21">
        <f>SUBTOTAL(109,Table3[Noviembre])</f>
        <v>1685000</v>
      </c>
      <c r="Q30" s="21">
        <f>SUBTOTAL(109,Table3[Diciembre])</f>
        <v>1685000</v>
      </c>
      <c r="R30" s="21">
        <f>SUBTOTAL(109,Table3[TOTAL INGRESOS 2024])</f>
        <v>20220000</v>
      </c>
      <c r="S30" s="21"/>
      <c r="T30" s="21">
        <f>SUBTOTAL(109,T10:T29)</f>
        <v>1685000</v>
      </c>
    </row>
    <row r="32" spans="1:20" s="7" customFormat="1" ht="60" customHeight="1" x14ac:dyDescent="0.45">
      <c r="M32" s="23"/>
      <c r="S32" s="8"/>
    </row>
    <row r="33" spans="5:19" s="7" customFormat="1" ht="261" customHeight="1" thickBot="1" x14ac:dyDescent="0.5">
      <c r="E33" s="24"/>
      <c r="F33" s="24"/>
      <c r="G33" s="24"/>
      <c r="H33" s="24"/>
      <c r="I33" s="24"/>
      <c r="J33" s="24"/>
      <c r="K33" s="24"/>
      <c r="L33" s="24"/>
      <c r="S33" s="8"/>
    </row>
    <row r="34" spans="5:19" s="7" customFormat="1" ht="53.25" customHeight="1" x14ac:dyDescent="0.45">
      <c r="E34" s="2" t="s">
        <v>71</v>
      </c>
      <c r="F34" s="2"/>
      <c r="G34" s="2"/>
      <c r="H34" s="2"/>
      <c r="I34" s="2"/>
      <c r="J34" s="2"/>
      <c r="K34" s="2"/>
      <c r="L34" s="2"/>
      <c r="M34" s="25"/>
      <c r="N34" s="25"/>
      <c r="O34" s="25"/>
      <c r="P34" s="25"/>
      <c r="Q34" s="25"/>
      <c r="R34" s="25"/>
      <c r="S34" s="8"/>
    </row>
    <row r="35" spans="5:19" s="7" customFormat="1" ht="50.25" customHeight="1" x14ac:dyDescent="0.45">
      <c r="E35" s="26" t="s">
        <v>72</v>
      </c>
      <c r="F35" s="26"/>
      <c r="G35" s="26"/>
      <c r="H35" s="26"/>
      <c r="I35" s="26"/>
      <c r="J35" s="26"/>
      <c r="K35" s="26"/>
      <c r="L35" s="26"/>
      <c r="M35" s="27"/>
      <c r="N35" s="27"/>
      <c r="O35" s="27"/>
      <c r="P35" s="27"/>
      <c r="Q35" s="27"/>
      <c r="R35" s="27"/>
      <c r="S35" s="28"/>
    </row>
    <row r="36" spans="5:19" s="7" customFormat="1" ht="60" customHeight="1" x14ac:dyDescent="0.45"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30"/>
    </row>
    <row r="39" spans="5:19" s="7" customFormat="1" ht="60" customHeight="1" x14ac:dyDescent="0.45">
      <c r="G39" s="27"/>
      <c r="S39" s="8"/>
    </row>
    <row r="40" spans="5:19" s="7" customFormat="1" ht="60" customHeight="1" x14ac:dyDescent="0.45">
      <c r="G40" s="27"/>
      <c r="S40" s="8"/>
    </row>
    <row r="41" spans="5:19" s="7" customFormat="1" ht="60" customHeight="1" x14ac:dyDescent="0.45">
      <c r="G41" s="29"/>
      <c r="S41" s="8"/>
    </row>
    <row r="42" spans="5:19" s="7" customFormat="1" ht="60" customHeight="1" x14ac:dyDescent="0.45">
      <c r="E42" s="31"/>
      <c r="S42" s="8"/>
    </row>
    <row r="43" spans="5:19" s="7" customFormat="1" ht="60" customHeight="1" x14ac:dyDescent="0.45">
      <c r="G43" s="27"/>
      <c r="I43" s="31"/>
      <c r="M43" s="29"/>
      <c r="R43" s="25"/>
      <c r="S43" s="8"/>
    </row>
    <row r="44" spans="5:19" s="7" customFormat="1" ht="60" customHeight="1" x14ac:dyDescent="0.45">
      <c r="G44" s="27"/>
      <c r="S44" s="8"/>
    </row>
    <row r="45" spans="5:19" s="7" customFormat="1" ht="60" customHeight="1" x14ac:dyDescent="0.45">
      <c r="G45" s="27"/>
      <c r="S45" s="8"/>
    </row>
    <row r="47" spans="5:19" s="7" customFormat="1" ht="60" customHeight="1" x14ac:dyDescent="0.45">
      <c r="R47" s="25"/>
      <c r="S47" s="8"/>
    </row>
    <row r="48" spans="5:19" s="7" customFormat="1" ht="60" customHeight="1" x14ac:dyDescent="0.45">
      <c r="R48" s="27"/>
      <c r="S48" s="8"/>
    </row>
    <row r="49" spans="18:19" s="7" customFormat="1" ht="60" customHeight="1" x14ac:dyDescent="0.45">
      <c r="R49" s="29"/>
      <c r="S49" s="8"/>
    </row>
    <row r="50" spans="18:19" s="7" customFormat="1" ht="60" customHeight="1" x14ac:dyDescent="0.45">
      <c r="R50" s="29"/>
      <c r="S50" s="8"/>
    </row>
  </sheetData>
  <mergeCells count="6">
    <mergeCell ref="E34:L34"/>
    <mergeCell ref="E35:L35"/>
    <mergeCell ref="B2:P2"/>
    <mergeCell ref="B3:P3"/>
    <mergeCell ref="B4:P4"/>
    <mergeCell ref="E33:L33"/>
  </mergeCells>
  <pageMargins left="0.25" right="0.25" top="0.75" bottom="0.75" header="0.3" footer="0.3"/>
  <pageSetup paperSize="5" scale="11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SALARIO 13 PERSONAL TEMPORAL</vt:lpstr>
      <vt:lpstr>'SALARIO 13 PERSONAL TEMPORAL'!Área_de_impresión</vt:lpstr>
      <vt:lpstr>'SALARIO 13 PERSONAL TEMPORAL'!Títulos_a_imprimir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Luz Holguín</cp:lastModifiedBy>
  <cp:lastPrinted>2025-01-16T19:19:01Z</cp:lastPrinted>
  <dcterms:created xsi:type="dcterms:W3CDTF">2024-10-09T20:42:45Z</dcterms:created>
  <dcterms:modified xsi:type="dcterms:W3CDTF">2025-01-16T19:22:46Z</dcterms:modified>
</cp:coreProperties>
</file>