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72" documentId="8_{FC910882-C0FB-4194-ACB5-6F5FDFE9B4D5}" xr6:coauthVersionLast="47" xr6:coauthVersionMax="47" xr10:uidLastSave="{A66AF98C-51B9-41E3-9A3B-B1062632601D}"/>
  <bookViews>
    <workbookView xWindow="-120" yWindow="-120" windowWidth="29040" windowHeight="15720" tabRatio="657" xr2:uid="{562781FA-D9D6-43FC-912D-A6FD6972AC34}"/>
  </bookViews>
  <sheets>
    <sheet name="SALARIO 13-TEMPORALES" sheetId="2" r:id="rId1"/>
  </sheets>
  <definedNames>
    <definedName name="_xlnm.Print_Area" localSheetId="0">'SALARIO 13-TEMPORALES'!$A$1:$U$31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" l="1"/>
  <c r="Q21" i="2"/>
  <c r="P21" i="2"/>
  <c r="O21" i="2"/>
  <c r="N21" i="2"/>
  <c r="M21" i="2"/>
  <c r="L21" i="2"/>
  <c r="K21" i="2"/>
  <c r="J21" i="2"/>
  <c r="I21" i="2"/>
  <c r="H21" i="2"/>
  <c r="G21" i="2"/>
  <c r="B21" i="2"/>
  <c r="S18" i="2"/>
  <c r="S17" i="2"/>
  <c r="S16" i="2"/>
  <c r="S15" i="2"/>
  <c r="S14" i="2"/>
  <c r="S13" i="2"/>
  <c r="S20" i="2"/>
  <c r="S19" i="2"/>
  <c r="S12" i="2"/>
  <c r="S11" i="2"/>
  <c r="S10" i="2"/>
  <c r="S9" i="2"/>
  <c r="S8" i="2"/>
  <c r="S7" i="2"/>
  <c r="S21" i="2" l="1"/>
  <c r="T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tc={599CB7EB-39BB-4335-AB5A-1F3A3BF3129D}</author>
  </authors>
  <commentList>
    <comment ref="A6" authorId="0" shapeId="0" xr:uid="{599CB7EB-39BB-4335-AB5A-1F3A3BF3129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Amarillos: Nuevos ingresos
Verdes: Aumentos Salariales
Naranja: Promociones</t>
      </text>
    </comment>
  </commentList>
</comments>
</file>

<file path=xl/sharedStrings.xml><?xml version="1.0" encoding="utf-8"?>
<sst xmlns="http://schemas.openxmlformats.org/spreadsheetml/2006/main" count="96" uniqueCount="63">
  <si>
    <t>Nombre y Apellidos</t>
  </si>
  <si>
    <t>Cargo</t>
  </si>
  <si>
    <t>Departamento</t>
  </si>
  <si>
    <t>División</t>
  </si>
  <si>
    <t>Estatus</t>
  </si>
  <si>
    <t>Fecha de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</si>
  <si>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</si>
  <si>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</si>
  <si>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</si>
  <si>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</si>
  <si>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</si>
  <si>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</si>
  <si>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</si>
  <si>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</si>
  <si>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</si>
  <si>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</si>
  <si>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</si>
  <si>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</si>
  <si>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 2025</t>
  </si>
  <si>
    <t>SALARIO 13</t>
  </si>
  <si>
    <t>DEPARTAMENTO DE OPERACIONES</t>
  </si>
  <si>
    <t>Temporal</t>
  </si>
  <si>
    <t>DEPARTAMENTO ADMINISTRATIVO Y FINANCIERO</t>
  </si>
  <si>
    <t>DIVISIÓN ADMINISTRATIVA</t>
  </si>
  <si>
    <t>ENCARGADO</t>
  </si>
  <si>
    <t>OFICINAS REGIONALES</t>
  </si>
  <si>
    <t>DIVISIÓN REGIONAL NOROESTE</t>
  </si>
  <si>
    <t>DIVISIÓN DE RIEGO</t>
  </si>
  <si>
    <t>DEPARTAMENTO DE RECURSOS HUMANOS</t>
  </si>
  <si>
    <t>DEPARTAMENTO DE PLANIFICACIÓN Y DESARROLLO</t>
  </si>
  <si>
    <t>ANALISTA DE RIEGO</t>
  </si>
  <si>
    <t>YAMIL GEOVALINA DOMÍNGUEZ DOMÍNGUEZ</t>
  </si>
  <si>
    <t>KIARA WIROBY RAMIREZ MARTINEZ</t>
  </si>
  <si>
    <t>RESPONSABLE DE SERVICIOS GENERALES</t>
  </si>
  <si>
    <t>KARINA SAHONY MUESES RIVERA</t>
  </si>
  <si>
    <t>ANALISTA DE COMPRAS Y CONTRATACIONES</t>
  </si>
  <si>
    <t>DIVISIÓN DE COMPRAS Y CONTRATACIONES</t>
  </si>
  <si>
    <t>WENDY MILAGROS SUAZO</t>
  </si>
  <si>
    <t>MIHAIL ROMNIELLE GARCÍA PICHARDO</t>
  </si>
  <si>
    <t>FRANCHESKA CRISTINA MARÍA CALDERÓN</t>
  </si>
  <si>
    <t>ANALISTA FINANCIERO</t>
  </si>
  <si>
    <t>DIVISIÓN FINANCIERA</t>
  </si>
  <si>
    <t>PIERINA MÉNDEZ GUILLERMO</t>
  </si>
  <si>
    <t>AGRÓNOMO</t>
  </si>
  <si>
    <t>DIVISIÓN DE CULTIVO</t>
  </si>
  <si>
    <t>ROCHEL DE OLEO DE LA CRUZ</t>
  </si>
  <si>
    <t>JUNIOR ALEXANDER COLLADO</t>
  </si>
  <si>
    <t>DIVISIÓN DE FORMULACIÓN, MONITOREO Y EVALUACIÓN DE PPP</t>
  </si>
  <si>
    <t>LUZ EMILIA HOLGUÍN TAVERAS</t>
  </si>
  <si>
    <t>ANALISTA DE RECURSOS HUMANOS</t>
  </si>
  <si>
    <t>INDHIRA ROSAURA GUERRERO GONZÁLEZ</t>
  </si>
  <si>
    <t>ELAINEE MAGNOLIA FELIZ FELIZ</t>
  </si>
  <si>
    <t>ABOGADO</t>
  </si>
  <si>
    <t>DEPARTAMENTO JURÍDICO</t>
  </si>
  <si>
    <t>RAMÓN ANTONIO CABRERA VALDEZ</t>
  </si>
  <si>
    <t>ANALISTA DE SUPERVISIÓN DE PROYECTOS</t>
  </si>
  <si>
    <t>MÓNIKA YULEIDY JIMÉNEZ RAMÍREZ</t>
  </si>
  <si>
    <t>TOTAL GENERAL</t>
  </si>
  <si>
    <t>DIRECCIÓN EJECUTIVA DE LA COMISIÓN DE FOMENTO A LA TECNIFICACIÓN DEL SISTEMA NACIONAL DE RIEGO</t>
  </si>
  <si>
    <t>(Valores en RD$)</t>
  </si>
  <si>
    <t>Relación de Personal Nómina Salario 13 - Colaboradores Temporales Activos</t>
  </si>
  <si>
    <t xml:space="preserve">Indhira Guerrero Gónzalez 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</si>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</sst>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</font>
    <font>
      <b/>
      <sz val="24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2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19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indent="19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43" fontId="11" fillId="0" borderId="4" xfId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43" fontId="12" fillId="3" borderId="6" xfId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AD25D251-D111-4515-BE7D-32A480BA447A}"/>
    <cellStyle name="Porcentaje" xfId="2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413234</xdr:colOff>
      <xdr:row>0</xdr:row>
      <xdr:rowOff>0</xdr:rowOff>
    </xdr:from>
    <xdr:to>
      <xdr:col>0</xdr:col>
      <xdr:colOff>3177955</xdr:colOff>
      <xdr:row>4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20338-A069-4510-AE8C-724D7B375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413234" y="0"/>
          <a:ext cx="2764721" cy="2794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dhira Guerrero" id="{D8EDEC78-2403-490B-816E-48FE390A26C2}" userId="S::i.guerrero@riego.gob.do::77c97883-b36b-42b0-a6c4-d3ad5b8397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7AE78D-6196-4D56-B1B3-2C2418599497}" name="Table33" displayName="Table33" ref="A6:T20" totalsRowShown="0" headerRowDxfId="24" dataDxfId="22" headerRowBorderDxfId="23" tableBorderDxfId="21" totalsRowBorderDxfId="20" headerRowCellStyle="Normal 2">
  <autoFilter ref="A6:T20" xr:uid="{F3FFA776-7CD2-425A-845D-0EF4D3C45B00}"/>
  <tableColumns count="20">
    <tableColumn id="1" xr3:uid="{B98A1786-F0F5-48B0-8A8A-FF8F82996AC1}" name="Nombre y Apellidos" dataDxfId="19"/>
    <tableColumn id="2" xr3:uid="{6B2C0925-41EE-4E3E-A050-D5C760499E3F}" name="Cargo" dataDxfId="18"/>
    <tableColumn id="3" xr3:uid="{D2E72113-A9B8-4FF0-AC95-D29F14C509DD}" name="Departamento" dataDxfId="17"/>
    <tableColumn id="4" xr3:uid="{927CC605-59EC-413A-839C-6F9D9B3B4F8B}" name="División" dataDxfId="16"/>
    <tableColumn id="6" xr3:uid="{C8275031-38C1-4213-BA65-55EC7CCD25F2}" name="Estatus" dataDxfId="15"/>
    <tableColumn id="8" xr3:uid="{3B7A0182-8569-4BB0-A959-BB2EC683B7B1}" name="Fecha de Ingreso" dataDxfId="14"/>
    <tableColumn id="10" xr3:uid="{46F114AF-2EBC-4B1A-9ED9-788F8F16A07B}" name="Enero" dataDxfId="13"/>
    <tableColumn id="11" xr3:uid="{AB3011D4-9B04-4E40-BEDD-74D5848CA3B7}" name="Febrero" dataDxfId="12"/>
    <tableColumn id="12" xr3:uid="{37EB8E0C-DD84-4CFB-A2BF-E71B7E21F3E5}" name="Marzo" dataDxfId="11"/>
    <tableColumn id="13" xr3:uid="{7561BD8A-0580-4198-A76F-985E26E85592}" name="Abril" dataDxfId="10"/>
    <tableColumn id="14" xr3:uid="{2C42F064-F463-48F1-B5E2-73ECCBDD33E3}" name="Mayo" dataDxfId="9"/>
    <tableColumn id="15" xr3:uid="{858AB56C-6517-483B-BA24-BB932654CFE3}" name="Junio" dataDxfId="8"/>
    <tableColumn id="16" xr3:uid="{00BD79FA-D26E-447E-8AF7-A042A69314B0}" name="Julio" dataDxfId="7"/>
    <tableColumn id="17" xr3:uid="{4460DC3B-AC63-407A-89F0-EC61B10BF938}" name="Agosto" dataDxfId="6"/>
    <tableColumn id="18" xr3:uid="{0A8FC0EC-E038-43E1-86A1-3ACA995E7BCB}" name="Septiembre" dataDxfId="5"/>
    <tableColumn id="19" xr3:uid="{947E1863-135C-463C-A2D3-E63AEF69C7C8}" name="Octubre" dataDxfId="4"/>
    <tableColumn id="20" xr3:uid="{45A784A5-185A-4E3C-90CD-89444391D64B}" name="Noviembre" dataDxfId="3"/>
    <tableColumn id="21" xr3:uid="{8C47474B-31D0-47E5-B45B-032BD4C52046}" name="Diciembre" dataDxfId="2"/>
    <tableColumn id="23" xr3:uid="{99B83024-1D8F-4338-857C-9D153B5B18DB}" name="TOTAL INGRESOS 2025" dataDxfId="1">
      <calculatedColumnFormula>SUM(Table33[[#This Row],[Enero]:[Diciembre]])</calculatedColumnFormula>
    </tableColumn>
    <tableColumn id="28" xr3:uid="{9AEC0CA6-4A41-47F4-9CF7-9476BF5F5F39}" name="SALARIO 1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12-06T16:39:41.61" personId="{D8EDEC78-2403-490B-816E-48FE390A26C2}" id="{599CB7EB-39BB-4335-AB5A-1F3A3BF3129D}">
    <text>Amarillos: Nuevos ingresos
Verdes: Aumentos Salariales
Naranja: Promociones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94C3-34F9-4455-9C29-0A442BCDFCE4}">
  <sheetPr>
    <pageSetUpPr fitToPage="1"/>
  </sheetPr>
  <dimension ref="A1:T36"/>
  <sheetViews>
    <sheetView tabSelected="1" view="pageBreakPreview" topLeftCell="C1" zoomScale="60" zoomScaleNormal="60" workbookViewId="0">
      <pane ySplit="6" topLeftCell="A7" activePane="bottomLeft" state="frozen"/>
      <selection pane="bottomLeft" activeCell="S1" sqref="S1"/>
    </sheetView>
  </sheetViews>
  <sheetFormatPr baseColWidth="10" defaultColWidth="8.85546875" defaultRowHeight="15" x14ac:dyDescent="0.25"/>
  <cols>
    <col min="1" max="1" width="64.42578125" customWidth="1"/>
    <col min="2" max="2" width="63.7109375" customWidth="1"/>
    <col min="3" max="3" width="73.140625" customWidth="1"/>
    <col min="4" max="4" width="92.7109375" customWidth="1"/>
    <col min="5" max="5" width="17.28515625" customWidth="1"/>
    <col min="6" max="6" width="19.85546875" customWidth="1"/>
    <col min="7" max="7" width="20" customWidth="1"/>
    <col min="8" max="8" width="18" customWidth="1"/>
    <col min="9" max="10" width="19.7109375" customWidth="1"/>
    <col min="11" max="11" width="19.5703125" customWidth="1"/>
    <col min="12" max="12" width="22" customWidth="1"/>
    <col min="13" max="13" width="19.7109375" customWidth="1"/>
    <col min="14" max="14" width="18.85546875" customWidth="1"/>
    <col min="15" max="15" width="22.7109375" customWidth="1"/>
    <col min="16" max="16" width="19" customWidth="1"/>
    <col min="17" max="17" width="21.42578125" customWidth="1"/>
    <col min="18" max="18" width="20" customWidth="1"/>
    <col min="19" max="19" width="19" customWidth="1"/>
    <col min="20" max="20" width="22.140625" customWidth="1"/>
  </cols>
  <sheetData>
    <row r="1" spans="1:20" ht="50.1" customHeight="1" x14ac:dyDescent="0.25">
      <c r="P1" s="7"/>
    </row>
    <row r="2" spans="1:20" s="9" customFormat="1" ht="50.1" customHeight="1" x14ac:dyDescent="0.4">
      <c r="A2" s="8"/>
      <c r="B2" s="10" t="s">
        <v>58</v>
      </c>
      <c r="C2" s="10"/>
      <c r="E2" s="10"/>
    </row>
    <row r="3" spans="1:20" s="12" customFormat="1" ht="42.75" customHeight="1" x14ac:dyDescent="0.25">
      <c r="A3" s="11"/>
      <c r="B3" s="13" t="s">
        <v>59</v>
      </c>
      <c r="C3" s="13"/>
      <c r="E3" s="13"/>
    </row>
    <row r="4" spans="1:20" s="12" customFormat="1" ht="39" customHeight="1" x14ac:dyDescent="0.25">
      <c r="A4" s="11"/>
      <c r="B4" s="13" t="s">
        <v>60</v>
      </c>
      <c r="C4" s="13"/>
      <c r="E4" s="13"/>
    </row>
    <row r="5" spans="1:20" ht="39" customHeight="1" x14ac:dyDescent="0.25">
      <c r="P5" s="7"/>
    </row>
    <row r="6" spans="1:20" s="1" customFormat="1" ht="56.25" x14ac:dyDescent="0.25">
      <c r="A6" s="14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15" t="s">
        <v>14</v>
      </c>
      <c r="P6" s="15" t="s">
        <v>15</v>
      </c>
      <c r="Q6" s="15" t="s">
        <v>16</v>
      </c>
      <c r="R6" s="16" t="s">
        <v>17</v>
      </c>
      <c r="S6" s="15" t="s">
        <v>18</v>
      </c>
      <c r="T6" s="15" t="s">
        <v>19</v>
      </c>
    </row>
    <row r="7" spans="1:20" ht="18.75" x14ac:dyDescent="0.3">
      <c r="A7" s="17" t="s">
        <v>31</v>
      </c>
      <c r="B7" s="17" t="s">
        <v>24</v>
      </c>
      <c r="C7" s="17" t="s">
        <v>22</v>
      </c>
      <c r="D7" s="17" t="s">
        <v>23</v>
      </c>
      <c r="E7" s="17" t="s">
        <v>21</v>
      </c>
      <c r="F7" s="17">
        <v>2021</v>
      </c>
      <c r="G7" s="18">
        <v>105000</v>
      </c>
      <c r="H7" s="18">
        <v>105000</v>
      </c>
      <c r="I7" s="18">
        <v>105000</v>
      </c>
      <c r="J7" s="18">
        <v>105000</v>
      </c>
      <c r="K7" s="18">
        <v>105000</v>
      </c>
      <c r="L7" s="18">
        <v>105000</v>
      </c>
      <c r="M7" s="18">
        <v>105000</v>
      </c>
      <c r="N7" s="18">
        <v>105000</v>
      </c>
      <c r="O7" s="18">
        <v>105000</v>
      </c>
      <c r="P7" s="18">
        <v>105000</v>
      </c>
      <c r="Q7" s="18">
        <v>105000</v>
      </c>
      <c r="R7" s="18">
        <v>105000</v>
      </c>
      <c r="S7" s="18">
        <f>SUM(Table33[[#This Row],[Enero]:[Diciembre]])</f>
        <v>1260000</v>
      </c>
      <c r="T7" s="18">
        <v>105000</v>
      </c>
    </row>
    <row r="8" spans="1:20" ht="18.75" x14ac:dyDescent="0.3">
      <c r="A8" s="17" t="s">
        <v>32</v>
      </c>
      <c r="B8" s="17" t="s">
        <v>33</v>
      </c>
      <c r="C8" s="17" t="s">
        <v>22</v>
      </c>
      <c r="D8" s="17" t="s">
        <v>23</v>
      </c>
      <c r="E8" s="17" t="s">
        <v>21</v>
      </c>
      <c r="F8" s="17">
        <v>2022</v>
      </c>
      <c r="G8" s="18">
        <v>65000</v>
      </c>
      <c r="H8" s="18">
        <v>65000</v>
      </c>
      <c r="I8" s="18">
        <v>65000</v>
      </c>
      <c r="J8" s="18">
        <v>65000</v>
      </c>
      <c r="K8" s="18">
        <v>65000</v>
      </c>
      <c r="L8" s="18">
        <v>65000</v>
      </c>
      <c r="M8" s="18">
        <v>65000</v>
      </c>
      <c r="N8" s="18">
        <v>65000</v>
      </c>
      <c r="O8" s="18">
        <v>65000</v>
      </c>
      <c r="P8" s="18">
        <v>65000</v>
      </c>
      <c r="Q8" s="18">
        <v>65000</v>
      </c>
      <c r="R8" s="18">
        <v>65000</v>
      </c>
      <c r="S8" s="18">
        <f>SUM(Table33[[#This Row],[Enero]:[Diciembre]])</f>
        <v>780000</v>
      </c>
      <c r="T8" s="18">
        <v>65000</v>
      </c>
    </row>
    <row r="9" spans="1:20" ht="18.75" x14ac:dyDescent="0.3">
      <c r="A9" s="17" t="s">
        <v>34</v>
      </c>
      <c r="B9" s="17" t="s">
        <v>35</v>
      </c>
      <c r="C9" s="17" t="s">
        <v>22</v>
      </c>
      <c r="D9" s="17" t="s">
        <v>36</v>
      </c>
      <c r="E9" s="17" t="s">
        <v>21</v>
      </c>
      <c r="F9" s="17">
        <v>2021</v>
      </c>
      <c r="G9" s="18">
        <v>65000</v>
      </c>
      <c r="H9" s="18">
        <v>65000</v>
      </c>
      <c r="I9" s="18">
        <v>65000</v>
      </c>
      <c r="J9" s="18">
        <v>65000</v>
      </c>
      <c r="K9" s="18">
        <v>65000</v>
      </c>
      <c r="L9" s="18">
        <v>65000</v>
      </c>
      <c r="M9" s="18">
        <v>65000</v>
      </c>
      <c r="N9" s="18">
        <v>65000</v>
      </c>
      <c r="O9" s="18">
        <v>65000</v>
      </c>
      <c r="P9" s="18">
        <v>65000</v>
      </c>
      <c r="Q9" s="18">
        <v>65000</v>
      </c>
      <c r="R9" s="18">
        <v>65000</v>
      </c>
      <c r="S9" s="18">
        <f>SUM(Table33[[#This Row],[Enero]:[Diciembre]])</f>
        <v>780000</v>
      </c>
      <c r="T9" s="18">
        <v>65000</v>
      </c>
    </row>
    <row r="10" spans="1:20" ht="18.75" x14ac:dyDescent="0.3">
      <c r="A10" s="17" t="s">
        <v>37</v>
      </c>
      <c r="B10" s="17" t="s">
        <v>35</v>
      </c>
      <c r="C10" s="17" t="s">
        <v>22</v>
      </c>
      <c r="D10" s="17" t="s">
        <v>36</v>
      </c>
      <c r="E10" s="17" t="s">
        <v>21</v>
      </c>
      <c r="F10" s="17">
        <v>2022</v>
      </c>
      <c r="G10" s="18">
        <v>65000</v>
      </c>
      <c r="H10" s="18">
        <v>65000</v>
      </c>
      <c r="I10" s="18">
        <v>65000</v>
      </c>
      <c r="J10" s="18">
        <v>65000</v>
      </c>
      <c r="K10" s="18">
        <v>65000</v>
      </c>
      <c r="L10" s="18">
        <v>65000</v>
      </c>
      <c r="M10" s="18">
        <v>65000</v>
      </c>
      <c r="N10" s="18">
        <v>65000</v>
      </c>
      <c r="O10" s="18">
        <v>65000</v>
      </c>
      <c r="P10" s="18">
        <v>65000</v>
      </c>
      <c r="Q10" s="18">
        <v>65000</v>
      </c>
      <c r="R10" s="18">
        <v>65000</v>
      </c>
      <c r="S10" s="18">
        <f>SUM(Table33[[#This Row],[Enero]:[Diciembre]])</f>
        <v>780000</v>
      </c>
      <c r="T10" s="18">
        <v>65000</v>
      </c>
    </row>
    <row r="11" spans="1:20" ht="18.75" x14ac:dyDescent="0.3">
      <c r="A11" s="17" t="s">
        <v>38</v>
      </c>
      <c r="B11" s="17" t="s">
        <v>24</v>
      </c>
      <c r="C11" s="17" t="s">
        <v>22</v>
      </c>
      <c r="D11" s="17" t="s">
        <v>36</v>
      </c>
      <c r="E11" s="17" t="s">
        <v>21</v>
      </c>
      <c r="F11" s="17">
        <v>2021</v>
      </c>
      <c r="G11" s="18">
        <v>105000</v>
      </c>
      <c r="H11" s="18">
        <v>105000</v>
      </c>
      <c r="I11" s="18">
        <v>105000</v>
      </c>
      <c r="J11" s="18">
        <v>105000</v>
      </c>
      <c r="K11" s="18">
        <v>105000</v>
      </c>
      <c r="L11" s="18">
        <v>105000</v>
      </c>
      <c r="M11" s="18">
        <v>105000</v>
      </c>
      <c r="N11" s="18">
        <v>105000</v>
      </c>
      <c r="O11" s="18">
        <v>105000</v>
      </c>
      <c r="P11" s="18">
        <v>105000</v>
      </c>
      <c r="Q11" s="18">
        <v>105000</v>
      </c>
      <c r="R11" s="18">
        <v>105000</v>
      </c>
      <c r="S11" s="18">
        <f>SUM(Table33[[#This Row],[Enero]:[Diciembre]])</f>
        <v>1260000</v>
      </c>
      <c r="T11" s="18">
        <v>105000</v>
      </c>
    </row>
    <row r="12" spans="1:20" ht="18.75" x14ac:dyDescent="0.3">
      <c r="A12" s="17" t="s">
        <v>39</v>
      </c>
      <c r="B12" s="17" t="s">
        <v>40</v>
      </c>
      <c r="C12" s="17" t="s">
        <v>22</v>
      </c>
      <c r="D12" s="17" t="s">
        <v>41</v>
      </c>
      <c r="E12" s="17" t="s">
        <v>21</v>
      </c>
      <c r="F12" s="17">
        <v>2021</v>
      </c>
      <c r="G12" s="18">
        <v>65000</v>
      </c>
      <c r="H12" s="18">
        <v>65000</v>
      </c>
      <c r="I12" s="18">
        <v>65000</v>
      </c>
      <c r="J12" s="18">
        <v>65000</v>
      </c>
      <c r="K12" s="18">
        <v>65000</v>
      </c>
      <c r="L12" s="18">
        <v>65000</v>
      </c>
      <c r="M12" s="18">
        <v>65000</v>
      </c>
      <c r="N12" s="18">
        <v>65000</v>
      </c>
      <c r="O12" s="18">
        <v>65000</v>
      </c>
      <c r="P12" s="18">
        <v>65000</v>
      </c>
      <c r="Q12" s="18">
        <v>65000</v>
      </c>
      <c r="R12" s="18">
        <v>65000</v>
      </c>
      <c r="S12" s="18">
        <f>SUM(Table33[[#This Row],[Enero]:[Diciembre]])</f>
        <v>780000</v>
      </c>
      <c r="T12" s="18">
        <v>65000</v>
      </c>
    </row>
    <row r="13" spans="1:20" ht="18.75" x14ac:dyDescent="0.3">
      <c r="A13" s="17" t="s">
        <v>46</v>
      </c>
      <c r="B13" s="17" t="s">
        <v>24</v>
      </c>
      <c r="C13" s="17" t="s">
        <v>29</v>
      </c>
      <c r="D13" s="17" t="s">
        <v>47</v>
      </c>
      <c r="E13" s="17" t="s">
        <v>21</v>
      </c>
      <c r="F13" s="17">
        <v>2021</v>
      </c>
      <c r="G13" s="18">
        <v>105000</v>
      </c>
      <c r="H13" s="18">
        <v>105000</v>
      </c>
      <c r="I13" s="18">
        <v>105000</v>
      </c>
      <c r="J13" s="18">
        <v>105000</v>
      </c>
      <c r="K13" s="18">
        <v>105000</v>
      </c>
      <c r="L13" s="18">
        <v>105000</v>
      </c>
      <c r="M13" s="18">
        <v>105000</v>
      </c>
      <c r="N13" s="18">
        <v>105000</v>
      </c>
      <c r="O13" s="18">
        <v>105000</v>
      </c>
      <c r="P13" s="18">
        <v>105000</v>
      </c>
      <c r="Q13" s="18">
        <v>105000</v>
      </c>
      <c r="R13" s="18">
        <v>105000</v>
      </c>
      <c r="S13" s="18">
        <f>SUM(Table33[[#This Row],[Enero]:[Diciembre]])</f>
        <v>1260000</v>
      </c>
      <c r="T13" s="18">
        <v>105000</v>
      </c>
    </row>
    <row r="14" spans="1:20" ht="18.75" x14ac:dyDescent="0.3">
      <c r="A14" s="17" t="s">
        <v>48</v>
      </c>
      <c r="B14" s="17" t="s">
        <v>49</v>
      </c>
      <c r="C14" s="17" t="s">
        <v>28</v>
      </c>
      <c r="D14" s="17" t="s">
        <v>28</v>
      </c>
      <c r="E14" s="17" t="s">
        <v>21</v>
      </c>
      <c r="F14" s="17">
        <v>2022</v>
      </c>
      <c r="G14" s="18">
        <v>65000</v>
      </c>
      <c r="H14" s="18">
        <v>65000</v>
      </c>
      <c r="I14" s="18">
        <v>65000</v>
      </c>
      <c r="J14" s="18">
        <v>70000</v>
      </c>
      <c r="K14" s="18">
        <v>70000</v>
      </c>
      <c r="L14" s="18">
        <v>70000</v>
      </c>
      <c r="M14" s="18">
        <v>70000</v>
      </c>
      <c r="N14" s="18">
        <v>70000</v>
      </c>
      <c r="O14" s="18">
        <v>70000</v>
      </c>
      <c r="P14" s="18">
        <v>70000</v>
      </c>
      <c r="Q14" s="18">
        <v>70000</v>
      </c>
      <c r="R14" s="18">
        <v>70000</v>
      </c>
      <c r="S14" s="18">
        <f>SUM(Table33[[#This Row],[Enero]:[Diciembre]])</f>
        <v>825000</v>
      </c>
      <c r="T14" s="18">
        <v>68750</v>
      </c>
    </row>
    <row r="15" spans="1:20" ht="18.75" x14ac:dyDescent="0.3">
      <c r="A15" s="17" t="s">
        <v>50</v>
      </c>
      <c r="B15" s="17" t="s">
        <v>24</v>
      </c>
      <c r="C15" s="17" t="s">
        <v>28</v>
      </c>
      <c r="D15" s="17" t="s">
        <v>28</v>
      </c>
      <c r="E15" s="17" t="s">
        <v>21</v>
      </c>
      <c r="F15" s="17">
        <v>2021</v>
      </c>
      <c r="G15" s="18">
        <v>150000</v>
      </c>
      <c r="H15" s="18">
        <v>150000</v>
      </c>
      <c r="I15" s="18">
        <v>150000</v>
      </c>
      <c r="J15" s="18">
        <v>150000</v>
      </c>
      <c r="K15" s="18">
        <v>150000</v>
      </c>
      <c r="L15" s="18">
        <v>150000</v>
      </c>
      <c r="M15" s="18">
        <v>150000</v>
      </c>
      <c r="N15" s="18">
        <v>150000</v>
      </c>
      <c r="O15" s="18">
        <v>150000</v>
      </c>
      <c r="P15" s="18">
        <v>150000</v>
      </c>
      <c r="Q15" s="18">
        <v>150000</v>
      </c>
      <c r="R15" s="18">
        <v>150000</v>
      </c>
      <c r="S15" s="18">
        <f>SUM(Table33[[#This Row],[Enero]:[Diciembre]])</f>
        <v>1800000</v>
      </c>
      <c r="T15" s="18">
        <v>150000</v>
      </c>
    </row>
    <row r="16" spans="1:20" ht="18.75" x14ac:dyDescent="0.3">
      <c r="A16" s="17" t="s">
        <v>51</v>
      </c>
      <c r="B16" s="17" t="s">
        <v>52</v>
      </c>
      <c r="C16" s="17" t="s">
        <v>53</v>
      </c>
      <c r="D16" s="17" t="s">
        <v>53</v>
      </c>
      <c r="E16" s="17" t="s">
        <v>21</v>
      </c>
      <c r="F16" s="17">
        <v>2021</v>
      </c>
      <c r="G16" s="18">
        <v>80000</v>
      </c>
      <c r="H16" s="18">
        <v>80000</v>
      </c>
      <c r="I16" s="18">
        <v>80000</v>
      </c>
      <c r="J16" s="18">
        <v>80000</v>
      </c>
      <c r="K16" s="18">
        <v>80000</v>
      </c>
      <c r="L16" s="18">
        <v>80000</v>
      </c>
      <c r="M16" s="18">
        <v>80000</v>
      </c>
      <c r="N16" s="18">
        <v>80000</v>
      </c>
      <c r="O16" s="18">
        <v>80000</v>
      </c>
      <c r="P16" s="18">
        <v>80000</v>
      </c>
      <c r="Q16" s="18">
        <v>80000</v>
      </c>
      <c r="R16" s="18">
        <v>80000</v>
      </c>
      <c r="S16" s="18">
        <f>SUM(Table33[[#This Row],[Enero]:[Diciembre]])</f>
        <v>960000</v>
      </c>
      <c r="T16" s="18">
        <v>80000</v>
      </c>
    </row>
    <row r="17" spans="1:20" ht="18.75" x14ac:dyDescent="0.3">
      <c r="A17" s="17" t="s">
        <v>54</v>
      </c>
      <c r="B17" s="17" t="s">
        <v>24</v>
      </c>
      <c r="C17" s="17" t="s">
        <v>53</v>
      </c>
      <c r="D17" s="17" t="s">
        <v>53</v>
      </c>
      <c r="E17" s="17" t="s">
        <v>21</v>
      </c>
      <c r="F17" s="17">
        <v>2021</v>
      </c>
      <c r="G17" s="18">
        <v>150000</v>
      </c>
      <c r="H17" s="18">
        <v>150000</v>
      </c>
      <c r="I17" s="18">
        <v>150000</v>
      </c>
      <c r="J17" s="18">
        <v>150000</v>
      </c>
      <c r="K17" s="18">
        <v>150000</v>
      </c>
      <c r="L17" s="18">
        <v>150000</v>
      </c>
      <c r="M17" s="18">
        <v>150000</v>
      </c>
      <c r="N17" s="18">
        <v>150000</v>
      </c>
      <c r="O17" s="18">
        <v>150000</v>
      </c>
      <c r="P17" s="18">
        <v>150000</v>
      </c>
      <c r="Q17" s="18">
        <v>150000</v>
      </c>
      <c r="R17" s="18">
        <v>150000</v>
      </c>
      <c r="S17" s="18">
        <f>SUM(Table33[[#This Row],[Enero]:[Diciembre]])</f>
        <v>1800000</v>
      </c>
      <c r="T17" s="18">
        <v>150000</v>
      </c>
    </row>
    <row r="18" spans="1:20" ht="18.75" x14ac:dyDescent="0.3">
      <c r="A18" s="17" t="s">
        <v>56</v>
      </c>
      <c r="B18" s="17" t="s">
        <v>55</v>
      </c>
      <c r="C18" s="17" t="s">
        <v>25</v>
      </c>
      <c r="D18" s="17" t="s">
        <v>26</v>
      </c>
      <c r="E18" s="17" t="s">
        <v>21</v>
      </c>
      <c r="F18" s="17">
        <v>2023</v>
      </c>
      <c r="G18" s="18">
        <v>65000</v>
      </c>
      <c r="H18" s="18">
        <v>65000</v>
      </c>
      <c r="I18" s="18">
        <v>65000</v>
      </c>
      <c r="J18" s="18">
        <v>65000</v>
      </c>
      <c r="K18" s="18">
        <v>65000</v>
      </c>
      <c r="L18" s="18">
        <v>65000</v>
      </c>
      <c r="M18" s="18">
        <v>65000</v>
      </c>
      <c r="N18" s="18">
        <v>65000</v>
      </c>
      <c r="O18" s="18">
        <v>65000</v>
      </c>
      <c r="P18" s="18">
        <v>65000</v>
      </c>
      <c r="Q18" s="18">
        <v>65000</v>
      </c>
      <c r="R18" s="18">
        <v>65000</v>
      </c>
      <c r="S18" s="18">
        <f>SUM(Table33[[#This Row],[Enero]:[Diciembre]])</f>
        <v>780000</v>
      </c>
      <c r="T18" s="18">
        <v>65000</v>
      </c>
    </row>
    <row r="19" spans="1:20" ht="18.75" x14ac:dyDescent="0.3">
      <c r="A19" s="17" t="s">
        <v>42</v>
      </c>
      <c r="B19" s="17" t="s">
        <v>43</v>
      </c>
      <c r="C19" s="17" t="s">
        <v>20</v>
      </c>
      <c r="D19" s="17" t="s">
        <v>44</v>
      </c>
      <c r="E19" s="17" t="s">
        <v>21</v>
      </c>
      <c r="F19" s="17">
        <v>2021</v>
      </c>
      <c r="G19" s="18">
        <v>65000</v>
      </c>
      <c r="H19" s="18">
        <v>65000</v>
      </c>
      <c r="I19" s="18">
        <v>65000</v>
      </c>
      <c r="J19" s="18">
        <v>65000</v>
      </c>
      <c r="K19" s="18">
        <v>65000</v>
      </c>
      <c r="L19" s="18">
        <v>65000</v>
      </c>
      <c r="M19" s="18">
        <v>65000</v>
      </c>
      <c r="N19" s="18">
        <v>65000</v>
      </c>
      <c r="O19" s="18">
        <v>65000</v>
      </c>
      <c r="P19" s="18">
        <v>65000</v>
      </c>
      <c r="Q19" s="18">
        <v>65000</v>
      </c>
      <c r="R19" s="18">
        <v>65000</v>
      </c>
      <c r="S19" s="18">
        <f>SUM(Table33[[#This Row],[Enero]:[Diciembre]])</f>
        <v>780000</v>
      </c>
      <c r="T19" s="18">
        <v>65000</v>
      </c>
    </row>
    <row r="20" spans="1:20" ht="18.75" x14ac:dyDescent="0.3">
      <c r="A20" s="17" t="s">
        <v>45</v>
      </c>
      <c r="B20" s="17" t="s">
        <v>30</v>
      </c>
      <c r="C20" s="17" t="s">
        <v>20</v>
      </c>
      <c r="D20" s="17" t="s">
        <v>27</v>
      </c>
      <c r="E20" s="17" t="s">
        <v>21</v>
      </c>
      <c r="F20" s="17">
        <v>2022</v>
      </c>
      <c r="G20" s="18">
        <v>65000</v>
      </c>
      <c r="H20" s="18">
        <v>65000</v>
      </c>
      <c r="I20" s="18">
        <v>65000</v>
      </c>
      <c r="J20" s="18">
        <v>65000</v>
      </c>
      <c r="K20" s="18">
        <v>65000</v>
      </c>
      <c r="L20" s="18">
        <v>65000</v>
      </c>
      <c r="M20" s="18">
        <v>65000</v>
      </c>
      <c r="N20" s="18">
        <v>65000</v>
      </c>
      <c r="O20" s="18">
        <v>65000</v>
      </c>
      <c r="P20" s="18">
        <v>65000</v>
      </c>
      <c r="Q20" s="18">
        <v>65000</v>
      </c>
      <c r="R20" s="18">
        <v>65000</v>
      </c>
      <c r="S20" s="18">
        <f>SUM(Table33[[#This Row],[Enero]:[Diciembre]])</f>
        <v>780000</v>
      </c>
      <c r="T20" s="18">
        <v>65000</v>
      </c>
    </row>
    <row r="21" spans="1:20" ht="18.75" x14ac:dyDescent="0.3">
      <c r="A21" s="19" t="s">
        <v>57</v>
      </c>
      <c r="B21" s="20">
        <f>COUNTA(B7:B20)</f>
        <v>14</v>
      </c>
      <c r="C21" s="20"/>
      <c r="D21" s="20"/>
      <c r="E21" s="20"/>
      <c r="F21" s="21"/>
      <c r="G21" s="21">
        <f>SUBTOTAL(109,Table33[Enero])</f>
        <v>1215000</v>
      </c>
      <c r="H21" s="21">
        <f>SUBTOTAL(109,Table33[Febrero])</f>
        <v>1215000</v>
      </c>
      <c r="I21" s="21">
        <f>SUBTOTAL(109,Table33[Marzo])</f>
        <v>1215000</v>
      </c>
      <c r="J21" s="21">
        <f>SUBTOTAL(109,Table33[Abril])</f>
        <v>1220000</v>
      </c>
      <c r="K21" s="21">
        <f>SUBTOTAL(109,Table33[Mayo])</f>
        <v>1220000</v>
      </c>
      <c r="L21" s="21">
        <f>SUBTOTAL(109,Table33[Junio])</f>
        <v>1220000</v>
      </c>
      <c r="M21" s="21">
        <f>SUBTOTAL(109,Table33[Julio])</f>
        <v>1220000</v>
      </c>
      <c r="N21" s="21">
        <f>SUBTOTAL(109,Table33[Agosto])</f>
        <v>1220000</v>
      </c>
      <c r="O21" s="21">
        <f>SUBTOTAL(109,Table33[Septiembre])</f>
        <v>1220000</v>
      </c>
      <c r="P21" s="21">
        <f>SUBTOTAL(109,Table33[Octubre])</f>
        <v>1220000</v>
      </c>
      <c r="Q21" s="21">
        <f>SUBTOTAL(109,Table33[Noviembre])</f>
        <v>1220000</v>
      </c>
      <c r="R21" s="21">
        <f>SUBTOTAL(109,Table33[Diciembre])</f>
        <v>1220000</v>
      </c>
      <c r="S21" s="21">
        <f>SUBTOTAL(109,Table33[TOTAL INGRESOS 2025])</f>
        <v>14625000</v>
      </c>
      <c r="T21" s="21">
        <f>SUBTOTAL(109,Table33[SALARIO 13])</f>
        <v>1218750</v>
      </c>
    </row>
    <row r="23" spans="1:20" ht="18.75" x14ac:dyDescent="0.3">
      <c r="N23" s="2"/>
    </row>
    <row r="24" spans="1:20" x14ac:dyDescent="0.25">
      <c r="M24" s="3"/>
    </row>
    <row r="25" spans="1:20" x14ac:dyDescent="0.25"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20" x14ac:dyDescent="0.25"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20" x14ac:dyDescent="0.25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20" ht="33" customHeight="1" thickBot="1" x14ac:dyDescent="0.3">
      <c r="B28" s="22"/>
      <c r="C28" s="22"/>
      <c r="D28" s="22"/>
      <c r="E28" s="3"/>
    </row>
    <row r="29" spans="1:20" ht="25.5" x14ac:dyDescent="0.25">
      <c r="B29" s="23" t="s">
        <v>61</v>
      </c>
      <c r="C29" s="23"/>
      <c r="D29" s="23"/>
    </row>
    <row r="30" spans="1:20" x14ac:dyDescent="0.25">
      <c r="B30" s="24" t="s">
        <v>62</v>
      </c>
      <c r="C30" s="24"/>
      <c r="D30" s="24"/>
      <c r="H30" s="5"/>
    </row>
    <row r="31" spans="1:20" x14ac:dyDescent="0.25">
      <c r="B31" s="24"/>
      <c r="C31" s="24"/>
      <c r="D31" s="24"/>
      <c r="H31" s="5"/>
    </row>
    <row r="32" spans="1:20" x14ac:dyDescent="0.25">
      <c r="H32" s="3"/>
    </row>
    <row r="34" spans="8:14" x14ac:dyDescent="0.25">
      <c r="H34" s="5"/>
      <c r="J34" s="6"/>
      <c r="N34" s="3"/>
    </row>
    <row r="35" spans="8:14" x14ac:dyDescent="0.25">
      <c r="H35" s="5"/>
    </row>
    <row r="36" spans="8:14" x14ac:dyDescent="0.25">
      <c r="H36" s="5"/>
    </row>
  </sheetData>
  <mergeCells count="3">
    <mergeCell ref="B28:D28"/>
    <mergeCell ref="B29:D29"/>
    <mergeCell ref="B30:D31"/>
  </mergeCells>
  <pageMargins left="0.25" right="0.25" top="0.75" bottom="0.75" header="0.3" footer="0.3"/>
  <pageSetup paperSize="5" scale="28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JPCAVFSQM4EN-1434698902-50163</_dlc_DocId>
    <_dlc_DocIdUrl xmlns="c75b1f65-2a36-42cc-8be7-5268491c5e42">
      <Url>https://riegodo.sharepoint.com/sites/RRHH/_layouts/15/DocIdRedir.aspx?ID=JPCAVFSQM4EN-1434698902-50163</Url>
      <Description>JPCAVFSQM4EN-1434698902-50163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786B7-83D0-43A7-83AB-A14DD12973A2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4DA48D75-1D24-49F8-B503-7133676089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2BFC1-8DFA-401D-96B2-33333958B70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32C8E40-5607-4469-82F6-64E8CB9A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SALARIO 13-TEMPORALES</vt:lpstr>
      <vt:lpstr>'SALARIO 13-TEMPORALES'!Área_de_impresión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2026-01-13T12:40:45Z</cp:lastPrinted>
  <dcterms:created xsi:type="dcterms:W3CDTF">2025-10-29T19:44:42Z</dcterms:created>
  <dcterms:modified xsi:type="dcterms:W3CDTF">2026-01-13T20:00:09Z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2025-10-29T19:46:56Z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0682c3f0-a0d5-446d-bca1-6a7f72b7ab97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Order">
    <vt:r8>1549800</vt:r8>
  </property>
  <property fmtid="{D5CDD505-2E9C-101B-9397-08002B2CF9AE}" pid="11" name="ContentTypeId">
    <vt:lpwstr>0x01010064ACC839D9749A44B27E05EB23000D12</vt:lpwstr>
  </property>
  <property fmtid="{D5CDD505-2E9C-101B-9397-08002B2CF9AE}" pid="12" name="ComplianceAssetId">
    <vt:lpwstr/>
  </property>
  <property fmtid="{D5CDD505-2E9C-101B-9397-08002B2CF9AE}" pid="13" name="_dlc_DocIdItemGuid">
    <vt:lpwstr>141f6f6e-3a66-4368-9f6c-8e7b8e49d0e5</vt:lpwstr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