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Diciembre 2023\"/>
    </mc:Choice>
  </mc:AlternateContent>
  <xr:revisionPtr revIDLastSave="0" documentId="13_ncr:1_{68E65213-443A-4DC0-A30D-E5602A9BE8A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'!$B$3:$Q$113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2" l="1"/>
  <c r="P17" i="2"/>
  <c r="N17" i="2"/>
  <c r="O11" i="2"/>
  <c r="O63" i="2"/>
  <c r="O53" i="2"/>
  <c r="O27" i="2"/>
  <c r="O17" i="2"/>
  <c r="E17" i="2"/>
  <c r="F17" i="2"/>
  <c r="G17" i="2"/>
  <c r="H17" i="2"/>
  <c r="I17" i="2"/>
  <c r="J17" i="2"/>
  <c r="K17" i="2"/>
  <c r="L17" i="2"/>
  <c r="M17" i="2"/>
  <c r="E27" i="2"/>
  <c r="F27" i="2"/>
  <c r="G27" i="2"/>
  <c r="H27" i="2"/>
  <c r="I27" i="2"/>
  <c r="J27" i="2"/>
  <c r="K27" i="2"/>
  <c r="L27" i="2"/>
  <c r="M27" i="2"/>
  <c r="N27" i="2"/>
  <c r="E53" i="2"/>
  <c r="F53" i="2"/>
  <c r="G53" i="2"/>
  <c r="H53" i="2"/>
  <c r="I53" i="2"/>
  <c r="J53" i="2"/>
  <c r="K53" i="2"/>
  <c r="L53" i="2"/>
  <c r="M53" i="2"/>
  <c r="N53" i="2"/>
  <c r="N63" i="2"/>
  <c r="E68" i="2"/>
  <c r="E71" i="2"/>
  <c r="E76" i="2"/>
  <c r="E79" i="2"/>
  <c r="E75" i="2" s="1"/>
  <c r="F79" i="2"/>
  <c r="G79" i="2"/>
  <c r="H79" i="2"/>
  <c r="I79" i="2"/>
  <c r="J79" i="2"/>
  <c r="K79" i="2"/>
  <c r="L79" i="2"/>
  <c r="M79" i="2"/>
  <c r="N79" i="2"/>
  <c r="O79" i="2"/>
  <c r="E82" i="2"/>
  <c r="F82" i="2"/>
  <c r="G82" i="2"/>
  <c r="H82" i="2"/>
  <c r="I82" i="2"/>
  <c r="J82" i="2"/>
  <c r="K82" i="2"/>
  <c r="L82" i="2"/>
  <c r="M82" i="2"/>
  <c r="N82" i="2"/>
  <c r="O82" i="2"/>
  <c r="O10" i="2" l="1"/>
  <c r="O84" i="2" s="1"/>
  <c r="C71" i="2"/>
  <c r="C68" i="2"/>
  <c r="C63" i="2"/>
  <c r="C53" i="2"/>
  <c r="C46" i="2"/>
  <c r="C37" i="2"/>
  <c r="C27" i="2"/>
  <c r="C17" i="2"/>
  <c r="C11" i="2"/>
  <c r="C82" i="2" l="1"/>
  <c r="C79" i="2"/>
  <c r="C76" i="2"/>
  <c r="Q83" i="2"/>
  <c r="P82" i="2"/>
  <c r="Q81" i="2"/>
  <c r="Q80" i="2"/>
  <c r="P79" i="2"/>
  <c r="Q78" i="2"/>
  <c r="Q77" i="2"/>
  <c r="Q76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P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P27" i="2"/>
  <c r="Q26" i="2"/>
  <c r="Q25" i="2"/>
  <c r="Q24" i="2"/>
  <c r="Q23" i="2"/>
  <c r="Q22" i="2"/>
  <c r="Q21" i="2"/>
  <c r="Q20" i="2"/>
  <c r="Q19" i="2"/>
  <c r="Q18" i="2"/>
  <c r="Q16" i="2"/>
  <c r="Q15" i="2"/>
  <c r="Q14" i="2"/>
  <c r="Q13" i="2"/>
  <c r="Q12" i="2"/>
  <c r="P11" i="2"/>
  <c r="N11" i="2"/>
  <c r="N10" i="2" s="1"/>
  <c r="M11" i="2"/>
  <c r="L11" i="2"/>
  <c r="K11" i="2"/>
  <c r="J11" i="2"/>
  <c r="I11" i="2"/>
  <c r="H11" i="2"/>
  <c r="G11" i="2"/>
  <c r="F11" i="2"/>
  <c r="E11" i="2"/>
  <c r="D53" i="2"/>
  <c r="C75" i="2" l="1"/>
  <c r="C10" i="2" s="1"/>
  <c r="Q79" i="2"/>
  <c r="Q17" i="2"/>
  <c r="Q82" i="2"/>
  <c r="Q75" i="2"/>
  <c r="Q27" i="2"/>
  <c r="Q53" i="2"/>
  <c r="Q11" i="2"/>
  <c r="P10" i="2" l="1"/>
  <c r="M10" i="2" l="1"/>
  <c r="K10" i="2"/>
  <c r="L10" i="2"/>
  <c r="K84" i="2" l="1"/>
  <c r="G10" i="2"/>
  <c r="F10" i="2"/>
  <c r="F84" i="2" s="1"/>
  <c r="E10" i="2" l="1"/>
  <c r="P84" i="2"/>
  <c r="N84" i="2"/>
  <c r="M84" i="2"/>
  <c r="L84" i="2"/>
  <c r="J10" i="2"/>
  <c r="J84" i="2" s="1"/>
  <c r="I10" i="2"/>
  <c r="I84" i="2" s="1"/>
  <c r="H10" i="2"/>
  <c r="H84" i="2" s="1"/>
  <c r="G84" i="2"/>
  <c r="Q10" i="2" l="1"/>
  <c r="Q84" i="2" s="1"/>
  <c r="E84" i="2"/>
  <c r="D82" i="2"/>
  <c r="D79" i="2"/>
  <c r="D76" i="2"/>
  <c r="D71" i="2"/>
  <c r="D68" i="2"/>
  <c r="D63" i="2"/>
  <c r="D27" i="2"/>
  <c r="D17" i="2"/>
  <c r="D11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2" l="1"/>
  <c r="D10" i="2" s="1"/>
  <c r="D84" i="2" s="1"/>
  <c r="C84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<sst xmlns="http://schemas.openxmlformats.org/spreadsheetml/2006/main" count="203" uniqueCount="120">
  <si>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</si>
  <si>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</si>
  <si>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</si>
  <si>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</si>
  <si>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</si>
  <si>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</si>
  <si>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</si>
  <si>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</si>
  <si>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</si>
  <si>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</si>
  <si>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</si>
  <si>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</si>
  <si>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</si>
  <si>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</si>
  <si>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</si>
  <si>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</si>
  <si>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</si>
  <si>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</si>
  <si>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</si>
  <si>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</si>
  <si>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</si>
  <si>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</si>
  <si>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</si>
  <si>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</si>
  <si>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</si>
  <si>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</si>
  <si>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</si>
  <si>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</si>
  <si>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</si>
  <si>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</si>
  <si>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</si>
  <si>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</si>
  <si>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</si>
  <si>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</si>
  <si>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</si>
  <si>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</si>
  <si>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</si>
  <si>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</si>
  <si>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</si>
  <si>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</si>
  <si>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</si>
  <si>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</si>
  <si>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</si>
  <si>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</si>
  <si>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</si>
  <si>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</si>
  <si>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</si>
  <si>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</si>
  <si>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</si>
  <si>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</si>
  <si>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</si>
  <si>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</si>
  <si>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</si>
  <si>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</si>
  <si>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</si>
  <si>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</si>
  <si>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</si>
  <si>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</si>
  <si>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</si>
  <si>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</si>
  <si>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</si>
  <si>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</si>
  <si>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</si>
  <si>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</si>
  <si>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</si>
  <si>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</si>
  <si>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</si>
  <si>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</si>
  <si>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</si>
  <si>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</si>
  <si>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</si>
  <si>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</si>
  <si>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</si>
  <si>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</si>
  <si>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</si>
  <si>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</si>
  <si>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</si>
  <si>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</si>
  <si>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</si>
  <si>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</si>
  <si>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</si>
  <si>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</si>
  <si>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</si>
  <si>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</si>
  <si>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</si>
  <si>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</si>
  <si>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</si>
  <si>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</si>
  <si>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</si>
  <si>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</si>
  <si>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</si>
  <si>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</si>
  <si>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</si>
  <si>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</si>
  <si>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</si>
  <si>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</si>
  <si>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</si>
  <si>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</si>
  <si>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</si>
  <si>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</si>
  <si>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</si>
  <si>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</si>
  <si>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</si>
  <si>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</si>
  <si>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</si>
  <si>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</si>
  <si>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</si>
  <si>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</si>
  <si>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</si>
  <si>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</si>
  <si>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</si>
  <si>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  Ilania Quezada Luciano</t>
  </si>
  <si>
    <t xml:space="preserve">                                      Preparado por </t>
  </si>
  <si>
    <t xml:space="preserve">                               Enc. de Presupuesto</t>
  </si>
  <si>
    <t>Enero-Diciembre 2023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</si>
  <si>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Sistema de Información de la Gestión Financiera ( SIGEF)</t>
    </r>
  </si>
  <si>
    <t>Claudio A. Caamaño Vélez</t>
  </si>
  <si>
    <t xml:space="preserve">Aprobado por      </t>
  </si>
  <si>
    <t xml:space="preserve"> Enc. Depto. Administrativo y  Financiero</t>
  </si>
  <si>
    <t xml:space="preserve"> 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</si>
</sst>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10" xfId="0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2" fillId="4" borderId="3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164" fontId="7" fillId="0" borderId="0" xfId="0" applyNumberFormat="1" applyFont="1"/>
    <xf numFmtId="0" fontId="22" fillId="2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left" vertical="top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22" fillId="4" borderId="11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43" fontId="22" fillId="2" borderId="2" xfId="0" applyNumberFormat="1" applyFont="1" applyFill="1" applyBorder="1"/>
    <xf numFmtId="43" fontId="7" fillId="0" borderId="0" xfId="1" applyFont="1"/>
    <xf numFmtId="43" fontId="6" fillId="0" borderId="7" xfId="1" applyFont="1" applyBorder="1"/>
    <xf numFmtId="0" fontId="6" fillId="0" borderId="0" xfId="0" applyFont="1" applyAlignment="1">
      <alignment horizontal="left" vertical="justify" wrapText="1" indent="2"/>
    </xf>
    <xf numFmtId="43" fontId="6" fillId="0" borderId="0" xfId="1" applyFont="1" applyBorder="1"/>
    <xf numFmtId="43" fontId="7" fillId="0" borderId="0" xfId="1" applyFont="1" applyBorder="1"/>
    <xf numFmtId="0" fontId="7" fillId="0" borderId="0" xfId="0" applyFont="1" applyAlignment="1">
      <alignment horizontal="left" vertical="justify" wrapText="1" indent="2"/>
    </xf>
    <xf numFmtId="43" fontId="7" fillId="0" borderId="1" xfId="1" applyFont="1" applyBorder="1"/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190498</xdr:colOff>
      <xdr:row>2</xdr:row>
      <xdr:rowOff>95250</xdr:rowOff>
    </xdr:from>
    <xdr:to>
      <xdr:col>1</xdr:col>
      <xdr:colOff>2085975</xdr:colOff>
      <xdr:row>6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8" y="476250"/>
          <a:ext cx="1895477" cy="1162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1000124</xdr:colOff>
      <xdr:row>2</xdr:row>
      <xdr:rowOff>121445</xdr:rowOff>
    </xdr:from>
    <xdr:to>
      <xdr:col>16</xdr:col>
      <xdr:colOff>166688</xdr:colOff>
      <xdr:row>6</xdr:row>
      <xdr:rowOff>207169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280" y="502445"/>
          <a:ext cx="1771651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49" t="s">
        <v>92</v>
      </c>
      <c r="D3" s="50"/>
      <c r="E3" s="50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7" t="s">
        <v>93</v>
      </c>
      <c r="D4" s="48"/>
      <c r="E4" s="48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56" t="s">
        <v>94</v>
      </c>
      <c r="D5" s="57"/>
      <c r="E5" s="57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47" t="s">
        <v>101</v>
      </c>
      <c r="D6" s="48"/>
      <c r="E6" s="48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1" t="s">
        <v>76</v>
      </c>
      <c r="D7" s="52"/>
      <c r="E7" s="52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3" t="s">
        <v>66</v>
      </c>
      <c r="D8" s="54" t="s">
        <v>91</v>
      </c>
      <c r="E8" s="54" t="s">
        <v>90</v>
      </c>
      <c r="F8" s="27"/>
    </row>
    <row r="9" spans="2:16" ht="23.25" customHeight="1" x14ac:dyDescent="0.3">
      <c r="C9" s="53"/>
      <c r="D9" s="55"/>
      <c r="E9" s="55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59" t="s">
        <v>103</v>
      </c>
      <c r="D91" s="59"/>
      <c r="E91" s="30" t="s">
        <v>96</v>
      </c>
      <c r="F91" s="30"/>
      <c r="G91" s="15"/>
    </row>
    <row r="92" spans="3:7" ht="16.5" x14ac:dyDescent="0.25">
      <c r="C92" s="59" t="s">
        <v>108</v>
      </c>
      <c r="D92" s="59"/>
      <c r="E92" s="30" t="s">
        <v>109</v>
      </c>
      <c r="F92" s="30"/>
      <c r="G92" s="16"/>
    </row>
    <row r="93" spans="3:7" ht="18.75" customHeight="1" x14ac:dyDescent="0.25">
      <c r="C93" s="59" t="s">
        <v>102</v>
      </c>
      <c r="D93" s="59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58" t="s">
        <v>100</v>
      </c>
      <c r="D95" s="58"/>
      <c r="E95" s="58"/>
      <c r="F95" s="58"/>
      <c r="G95" s="7"/>
    </row>
    <row r="96" spans="3:7" ht="18.75" x14ac:dyDescent="0.3">
      <c r="C96" s="58" t="s">
        <v>97</v>
      </c>
      <c r="D96" s="58"/>
      <c r="E96" s="58"/>
      <c r="F96" s="58"/>
      <c r="G96" s="7"/>
    </row>
    <row r="97" spans="3:7" ht="18.75" x14ac:dyDescent="0.3">
      <c r="C97" s="58" t="s">
        <v>98</v>
      </c>
      <c r="D97" s="58"/>
      <c r="E97" s="58"/>
      <c r="F97" s="58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U115"/>
  <sheetViews>
    <sheetView showGridLines="0" tabSelected="1" topLeftCell="F8" zoomScale="91" zoomScaleNormal="91" zoomScaleSheetLayoutView="50" workbookViewId="0">
      <selection activeCell="U8" sqref="U8"/>
    </sheetView>
  </sheetViews>
  <sheetFormatPr defaultColWidth="11.42578125" defaultRowHeight="15" x14ac:dyDescent="0.25"/>
  <cols>
    <col min="1" max="1" width="3.140625" customWidth="1"/>
    <col min="2" max="2" width="80.28515625" customWidth="1"/>
    <col min="3" max="3" width="22.140625" customWidth="1"/>
    <col min="4" max="4" width="15.7109375" customWidth="1"/>
    <col min="5" max="5" width="18" customWidth="1"/>
    <col min="6" max="16" width="19.5703125" customWidth="1"/>
    <col min="17" max="17" width="21.42578125" customWidth="1"/>
  </cols>
  <sheetData>
    <row r="3" spans="2:18" ht="28.5" customHeight="1" x14ac:dyDescent="0.25">
      <c r="B3" s="62" t="s">
        <v>92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2:18" ht="21" customHeight="1" x14ac:dyDescent="0.25">
      <c r="B4" s="64" t="s">
        <v>93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18" ht="15.75" customHeight="1" x14ac:dyDescent="0.25">
      <c r="B5" s="69" t="s">
        <v>114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2:18" ht="21.75" customHeight="1" x14ac:dyDescent="0.25">
      <c r="B6" s="71" t="s">
        <v>95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2:18" ht="17.25" customHeight="1" x14ac:dyDescent="0.25">
      <c r="B7" s="48" t="s">
        <v>76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8" ht="25.5" customHeight="1" x14ac:dyDescent="0.25">
      <c r="B8" s="66" t="s">
        <v>66</v>
      </c>
      <c r="C8" s="67" t="s">
        <v>91</v>
      </c>
      <c r="D8" s="67" t="s">
        <v>90</v>
      </c>
      <c r="E8" s="73" t="s">
        <v>110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2:18" ht="30.75" customHeight="1" x14ac:dyDescent="0.3">
      <c r="B9" s="66"/>
      <c r="C9" s="68"/>
      <c r="D9" s="68"/>
      <c r="E9" s="43" t="s">
        <v>78</v>
      </c>
      <c r="F9" s="43" t="s">
        <v>79</v>
      </c>
      <c r="G9" s="43" t="s">
        <v>80</v>
      </c>
      <c r="H9" s="43" t="s">
        <v>81</v>
      </c>
      <c r="I9" s="44" t="s">
        <v>82</v>
      </c>
      <c r="J9" s="43" t="s">
        <v>83</v>
      </c>
      <c r="K9" s="44" t="s">
        <v>84</v>
      </c>
      <c r="L9" s="43" t="s">
        <v>85</v>
      </c>
      <c r="M9" s="43" t="s">
        <v>86</v>
      </c>
      <c r="N9" s="43" t="s">
        <v>87</v>
      </c>
      <c r="O9" s="43" t="s">
        <v>88</v>
      </c>
      <c r="P9" s="44" t="s">
        <v>89</v>
      </c>
      <c r="Q9" s="43" t="s">
        <v>77</v>
      </c>
    </row>
    <row r="10" spans="2:18" ht="18" customHeight="1" x14ac:dyDescent="0.3">
      <c r="B10" s="8" t="s">
        <v>0</v>
      </c>
      <c r="C10" s="20">
        <f>+C11+C17+C27+C37+C46+C53+C63+C68+C71+C75</f>
        <v>143621879</v>
      </c>
      <c r="D10" s="9">
        <f>+D11+D17+D27+D37+D46+D53+D64+D68+D71+D75</f>
        <v>0</v>
      </c>
      <c r="E10" s="20">
        <f>+E11+E17+E27+E37+E46+E53+E64+E68+E71</f>
        <v>7310698.71</v>
      </c>
      <c r="F10" s="20">
        <f t="shared" ref="F10:G10" si="0">+F11+F17+F27+F37+F46+F53+F64+F68+F71</f>
        <v>8927180.6600000001</v>
      </c>
      <c r="G10" s="20">
        <f t="shared" si="0"/>
        <v>9123124.2599999998</v>
      </c>
      <c r="H10" s="20">
        <f t="shared" ref="H10:J10" si="1">+H11+H17+H27+H37+H46+H53+H64+H68+H71+H75</f>
        <v>8510664.7699999996</v>
      </c>
      <c r="I10" s="20">
        <f t="shared" si="1"/>
        <v>11789198.630000001</v>
      </c>
      <c r="J10" s="20">
        <f t="shared" si="1"/>
        <v>9420068.6600000001</v>
      </c>
      <c r="K10" s="20">
        <f>+K11+K17+K27+K37+K46+K53+K64+K68+K71+K75</f>
        <v>10277794.620000003</v>
      </c>
      <c r="L10" s="20">
        <f t="shared" ref="L10:M10" si="2">+L11+L17+L27+L37+L46+L53+L64+L68+L71+L75</f>
        <v>8936931.1500000004</v>
      </c>
      <c r="M10" s="20">
        <f t="shared" si="2"/>
        <v>10777020.770000001</v>
      </c>
      <c r="N10" s="20">
        <f>+N11+N17+N27+N37+N46+N53+N63+N68+N71+N75</f>
        <v>10677767.210000001</v>
      </c>
      <c r="O10" s="20">
        <f>+O11+O17+O27+O37+O46+O53+O63+O68+O71+O75</f>
        <v>10454687.720000001</v>
      </c>
      <c r="P10" s="20">
        <f>+P11+P17+P27+P37+P46+P53+P63+P68+P71+P75</f>
        <v>36552221.579999991</v>
      </c>
      <c r="Q10" s="20">
        <f>+E10+F10+G10+H10+I10+J10+K10+L10+M10+N10+O10+P10</f>
        <v>142757358.74000001</v>
      </c>
    </row>
    <row r="11" spans="2:18" ht="16.5" customHeight="1" x14ac:dyDescent="0.3">
      <c r="B11" s="10" t="s">
        <v>1</v>
      </c>
      <c r="C11" s="35">
        <f>+C12+C13+C14+C15+C16</f>
        <v>106505040</v>
      </c>
      <c r="D11" s="45">
        <f>+D12+D13+D14+D15+D16</f>
        <v>0</v>
      </c>
      <c r="E11" s="77">
        <f t="shared" ref="E11:P11" si="3">+E12+E13+E14+E15+E16</f>
        <v>7140905.9100000001</v>
      </c>
      <c r="F11" s="77">
        <f t="shared" si="3"/>
        <v>8228538.7000000002</v>
      </c>
      <c r="G11" s="77">
        <f t="shared" si="3"/>
        <v>7668391.1400000006</v>
      </c>
      <c r="H11" s="77">
        <f t="shared" si="3"/>
        <v>7624288.5</v>
      </c>
      <c r="I11" s="77">
        <f t="shared" si="3"/>
        <v>7778637.1400000006</v>
      </c>
      <c r="J11" s="77">
        <f t="shared" si="3"/>
        <v>7805818.0600000005</v>
      </c>
      <c r="K11" s="77">
        <f t="shared" si="3"/>
        <v>7884776.830000001</v>
      </c>
      <c r="L11" s="77">
        <f t="shared" si="3"/>
        <v>7828343.8400000008</v>
      </c>
      <c r="M11" s="77">
        <f t="shared" si="3"/>
        <v>7492456.1800000006</v>
      </c>
      <c r="N11" s="77">
        <f t="shared" si="3"/>
        <v>7874461.7300000004</v>
      </c>
      <c r="O11" s="77">
        <f>+O12+O13+O14+O15+O16</f>
        <v>7645413.6900000004</v>
      </c>
      <c r="P11" s="77">
        <f t="shared" si="3"/>
        <v>25870923.34</v>
      </c>
      <c r="Q11" s="77">
        <f t="shared" ref="Q11:Q76" si="4">+E11+F11+G11+H11+I11+J11+K11+L11+M11+N11+O11+P11</f>
        <v>110842955.06000002</v>
      </c>
    </row>
    <row r="12" spans="2:18" ht="16.5" customHeight="1" x14ac:dyDescent="0.3">
      <c r="B12" s="11" t="s">
        <v>2</v>
      </c>
      <c r="C12" s="19">
        <v>88390993</v>
      </c>
      <c r="D12" s="36">
        <v>0</v>
      </c>
      <c r="E12" s="18">
        <v>6215000</v>
      </c>
      <c r="F12" s="18">
        <v>7186284.6299999999</v>
      </c>
      <c r="G12" s="18">
        <v>6694094.8500000006</v>
      </c>
      <c r="H12" s="18">
        <v>6630833.3300000001</v>
      </c>
      <c r="I12" s="18">
        <v>6765000</v>
      </c>
      <c r="J12" s="18">
        <v>6788000</v>
      </c>
      <c r="K12" s="18">
        <v>6769839.040000001</v>
      </c>
      <c r="L12" s="18">
        <v>6766190.3100000005</v>
      </c>
      <c r="M12" s="18">
        <v>6465000</v>
      </c>
      <c r="N12" s="18">
        <v>6827950.1600000001</v>
      </c>
      <c r="O12" s="18">
        <v>6619976.0099999998</v>
      </c>
      <c r="P12" s="18">
        <v>13184007.91</v>
      </c>
      <c r="Q12" s="18">
        <f t="shared" si="4"/>
        <v>86912176.24000001</v>
      </c>
    </row>
    <row r="13" spans="2:18" ht="15.75" customHeight="1" x14ac:dyDescent="0.3">
      <c r="B13" s="11" t="s">
        <v>3</v>
      </c>
      <c r="C13" s="19">
        <v>6069000</v>
      </c>
      <c r="D13" s="36">
        <v>0</v>
      </c>
      <c r="E13" s="18">
        <v>0</v>
      </c>
      <c r="F13" s="7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112000</v>
      </c>
      <c r="L13" s="18">
        <v>56000</v>
      </c>
      <c r="M13" s="18">
        <v>56000</v>
      </c>
      <c r="N13" s="18">
        <v>56000</v>
      </c>
      <c r="O13" s="18">
        <v>56000</v>
      </c>
      <c r="P13" s="18">
        <v>11717477.75</v>
      </c>
      <c r="Q13" s="18">
        <f t="shared" si="4"/>
        <v>12053477.75</v>
      </c>
    </row>
    <row r="14" spans="2:18" ht="16.5" customHeight="1" x14ac:dyDescent="0.3">
      <c r="B14" s="11" t="s">
        <v>4</v>
      </c>
      <c r="C14" s="19">
        <v>0</v>
      </c>
      <c r="D14" s="36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4"/>
        <v>0</v>
      </c>
      <c r="R14" s="6"/>
    </row>
    <row r="15" spans="2:18" ht="16.5" customHeight="1" x14ac:dyDescent="0.3">
      <c r="B15" s="11" t="s">
        <v>5</v>
      </c>
      <c r="C15" s="19">
        <v>0</v>
      </c>
      <c r="D15" s="36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4"/>
        <v>0</v>
      </c>
    </row>
    <row r="16" spans="2:18" ht="17.25" customHeight="1" x14ac:dyDescent="0.3">
      <c r="B16" s="11" t="s">
        <v>6</v>
      </c>
      <c r="C16" s="19">
        <v>12045047</v>
      </c>
      <c r="D16" s="36">
        <v>0</v>
      </c>
      <c r="E16" s="18">
        <v>925905.91</v>
      </c>
      <c r="F16" s="18">
        <v>1042254.0700000002</v>
      </c>
      <c r="G16" s="18">
        <v>974296.29</v>
      </c>
      <c r="H16" s="18">
        <v>993455.17000000016</v>
      </c>
      <c r="I16" s="18">
        <v>1013637.1400000002</v>
      </c>
      <c r="J16" s="18">
        <v>1017818.0600000002</v>
      </c>
      <c r="K16" s="18">
        <v>1002937.7900000002</v>
      </c>
      <c r="L16" s="18">
        <v>1006153.5300000001</v>
      </c>
      <c r="M16" s="18">
        <v>971456.18000000028</v>
      </c>
      <c r="N16" s="18">
        <v>990511.5700000003</v>
      </c>
      <c r="O16" s="18">
        <v>969437.68000000028</v>
      </c>
      <c r="P16" s="18">
        <v>969437.68000000028</v>
      </c>
      <c r="Q16" s="18">
        <f t="shared" si="4"/>
        <v>11877301.070000002</v>
      </c>
    </row>
    <row r="17" spans="2:21" ht="16.5" customHeight="1" x14ac:dyDescent="0.3">
      <c r="B17" s="10" t="s">
        <v>7</v>
      </c>
      <c r="C17" s="35">
        <f>+C18+C19+C20+C21+C22+C23+C24+C25+C26</f>
        <v>22359330</v>
      </c>
      <c r="D17" s="45">
        <f>+D18+D19+D20+D21+D22+D23+D24+D25+D26</f>
        <v>0</v>
      </c>
      <c r="E17" s="77">
        <f t="shared" ref="E17:M17" si="5">+E18+E19+E20+E21+E22+E23+E24+E25+E26</f>
        <v>169792.8</v>
      </c>
      <c r="F17" s="77">
        <f t="shared" si="5"/>
        <v>557837.31999999995</v>
      </c>
      <c r="G17" s="77">
        <f>+G18+G19+G20+G21+G22+G23+G24+G25+G26</f>
        <v>810356.7</v>
      </c>
      <c r="H17" s="77">
        <f>+H18+H19+H20+H21+H22+H23+H24+H25+H26</f>
        <v>421192.35000000003</v>
      </c>
      <c r="I17" s="77">
        <f t="shared" si="5"/>
        <v>943123.67</v>
      </c>
      <c r="J17" s="77">
        <f t="shared" si="5"/>
        <v>1157598.49</v>
      </c>
      <c r="K17" s="77">
        <f t="shared" si="5"/>
        <v>2140605.5</v>
      </c>
      <c r="L17" s="77">
        <f t="shared" si="5"/>
        <v>599874.62999999989</v>
      </c>
      <c r="M17" s="77">
        <f t="shared" si="5"/>
        <v>1574810.01</v>
      </c>
      <c r="N17" s="77">
        <f>+N18+N19+N20+N21+N22+N23+N24+N25+N26</f>
        <v>2318535.5699999998</v>
      </c>
      <c r="O17" s="77">
        <f>+O18+O19+O20+O21+O22+O23+O24+O25+O26</f>
        <v>1431569.6800000002</v>
      </c>
      <c r="P17" s="77">
        <f>+P18+P19+P20+P21+P22+P23+P24+P25+P26</f>
        <v>5958161.3100000005</v>
      </c>
      <c r="Q17" s="77">
        <f t="shared" si="4"/>
        <v>18083458.030000001</v>
      </c>
    </row>
    <row r="18" spans="2:21" ht="15.75" customHeight="1" x14ac:dyDescent="0.3">
      <c r="B18" s="11" t="s">
        <v>8</v>
      </c>
      <c r="C18" s="19">
        <v>2650000</v>
      </c>
      <c r="D18" s="36">
        <v>0</v>
      </c>
      <c r="E18" s="18">
        <v>69643.8</v>
      </c>
      <c r="F18" s="18">
        <v>63789.72</v>
      </c>
      <c r="G18" s="18">
        <v>448854.69999999995</v>
      </c>
      <c r="H18" s="18">
        <v>72073.34</v>
      </c>
      <c r="I18" s="18">
        <v>104036.04</v>
      </c>
      <c r="J18" s="18">
        <v>258697.19</v>
      </c>
      <c r="K18" s="18">
        <v>191222.94</v>
      </c>
      <c r="L18" s="18">
        <v>104588</v>
      </c>
      <c r="M18" s="18">
        <v>210873.59999999998</v>
      </c>
      <c r="N18" s="18">
        <v>0</v>
      </c>
      <c r="O18" s="18">
        <v>588720.17000000004</v>
      </c>
      <c r="P18" s="18">
        <v>379341.09</v>
      </c>
      <c r="Q18" s="18">
        <f t="shared" si="4"/>
        <v>2491840.59</v>
      </c>
    </row>
    <row r="19" spans="2:21" ht="15.75" customHeight="1" x14ac:dyDescent="0.3">
      <c r="B19" s="11" t="s">
        <v>9</v>
      </c>
      <c r="C19" s="19">
        <v>2070000</v>
      </c>
      <c r="D19" s="36">
        <v>0</v>
      </c>
      <c r="E19" s="18">
        <v>0</v>
      </c>
      <c r="F19" s="18">
        <v>0</v>
      </c>
      <c r="G19" s="18">
        <v>60829</v>
      </c>
      <c r="H19" s="18">
        <v>1719.97</v>
      </c>
      <c r="I19" s="18">
        <v>61017.66</v>
      </c>
      <c r="J19" s="18">
        <v>26432</v>
      </c>
      <c r="K19" s="18">
        <v>3045.5</v>
      </c>
      <c r="L19" s="18">
        <v>33512</v>
      </c>
      <c r="M19" s="18">
        <v>38745.300000000003</v>
      </c>
      <c r="N19" s="18">
        <v>0</v>
      </c>
      <c r="O19" s="18">
        <v>48809.8</v>
      </c>
      <c r="P19" s="18">
        <v>259364</v>
      </c>
      <c r="Q19" s="18">
        <f t="shared" si="4"/>
        <v>533475.23</v>
      </c>
    </row>
    <row r="20" spans="2:21" ht="15" customHeight="1" x14ac:dyDescent="0.3">
      <c r="B20" s="11" t="s">
        <v>10</v>
      </c>
      <c r="C20" s="19">
        <v>4000000</v>
      </c>
      <c r="D20" s="36">
        <v>0</v>
      </c>
      <c r="E20" s="18">
        <v>0</v>
      </c>
      <c r="F20" s="18">
        <v>344500</v>
      </c>
      <c r="G20" s="18">
        <v>224150</v>
      </c>
      <c r="H20" s="18">
        <v>102700</v>
      </c>
      <c r="I20" s="18">
        <v>214650</v>
      </c>
      <c r="J20" s="18">
        <v>299150</v>
      </c>
      <c r="K20" s="18">
        <v>298950</v>
      </c>
      <c r="L20" s="18">
        <v>191786.41999999998</v>
      </c>
      <c r="M20" s="18">
        <v>450000</v>
      </c>
      <c r="N20" s="18">
        <v>196212.5</v>
      </c>
      <c r="O20" s="18">
        <v>0</v>
      </c>
      <c r="P20" s="18">
        <v>1442803.54</v>
      </c>
      <c r="Q20" s="18">
        <f t="shared" si="4"/>
        <v>3764902.46</v>
      </c>
    </row>
    <row r="21" spans="2:21" ht="17.25" customHeight="1" x14ac:dyDescent="0.3">
      <c r="B21" s="11" t="s">
        <v>11</v>
      </c>
      <c r="C21" s="19">
        <v>300000</v>
      </c>
      <c r="D21" s="36">
        <v>0</v>
      </c>
      <c r="E21" s="18">
        <v>0</v>
      </c>
      <c r="F21" s="18">
        <v>0</v>
      </c>
      <c r="G21" s="18">
        <v>0</v>
      </c>
      <c r="H21" s="18">
        <v>0</v>
      </c>
      <c r="I21" s="18">
        <v>2340</v>
      </c>
      <c r="J21" s="18">
        <v>0</v>
      </c>
      <c r="K21" s="18">
        <v>3193.51</v>
      </c>
      <c r="L21" s="18">
        <v>0</v>
      </c>
      <c r="M21" s="18">
        <v>3590</v>
      </c>
      <c r="N21" s="18">
        <v>0</v>
      </c>
      <c r="O21" s="18">
        <v>3120</v>
      </c>
      <c r="P21" s="18">
        <v>0</v>
      </c>
      <c r="Q21" s="18">
        <f t="shared" si="4"/>
        <v>12243.51</v>
      </c>
    </row>
    <row r="22" spans="2:21" ht="15.75" customHeight="1" x14ac:dyDescent="0.3">
      <c r="B22" s="11" t="s">
        <v>12</v>
      </c>
      <c r="C22" s="19">
        <v>1860000</v>
      </c>
      <c r="D22" s="36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1238000</v>
      </c>
      <c r="L22" s="18">
        <v>51030</v>
      </c>
      <c r="M22" s="18">
        <v>0</v>
      </c>
      <c r="N22" s="18">
        <v>106200</v>
      </c>
      <c r="O22" s="18">
        <v>0</v>
      </c>
      <c r="P22" s="18">
        <v>65313.26</v>
      </c>
      <c r="Q22" s="18">
        <f t="shared" si="4"/>
        <v>1460543.26</v>
      </c>
    </row>
    <row r="23" spans="2:21" ht="16.5" customHeight="1" x14ac:dyDescent="0.3">
      <c r="B23" s="11" t="s">
        <v>13</v>
      </c>
      <c r="C23" s="19">
        <v>3619960</v>
      </c>
      <c r="D23" s="36">
        <v>0</v>
      </c>
      <c r="E23" s="18">
        <v>100149</v>
      </c>
      <c r="F23" s="18">
        <v>149547.6</v>
      </c>
      <c r="G23" s="18">
        <v>0</v>
      </c>
      <c r="H23" s="18">
        <v>164273.26</v>
      </c>
      <c r="I23" s="18">
        <v>281911.38</v>
      </c>
      <c r="J23" s="18">
        <v>160303.29999999999</v>
      </c>
      <c r="K23" s="18">
        <v>163150.29999999999</v>
      </c>
      <c r="L23" s="18">
        <v>164127.9</v>
      </c>
      <c r="M23" s="18">
        <v>164635.29999999999</v>
      </c>
      <c r="N23" s="18">
        <v>0</v>
      </c>
      <c r="O23" s="18">
        <v>168605.6</v>
      </c>
      <c r="P23" s="18">
        <v>544414.71999999997</v>
      </c>
      <c r="Q23" s="18">
        <f t="shared" si="4"/>
        <v>2061118.36</v>
      </c>
    </row>
    <row r="24" spans="2:21" ht="40.5" customHeight="1" x14ac:dyDescent="0.3">
      <c r="B24" s="79" t="s">
        <v>14</v>
      </c>
      <c r="C24" s="19">
        <v>854370</v>
      </c>
      <c r="D24" s="36">
        <v>0</v>
      </c>
      <c r="E24" s="18">
        <v>0</v>
      </c>
      <c r="F24" s="18">
        <v>0</v>
      </c>
      <c r="G24" s="18">
        <v>31683</v>
      </c>
      <c r="H24" s="18">
        <v>0</v>
      </c>
      <c r="I24" s="18">
        <v>33399.99</v>
      </c>
      <c r="J24" s="18">
        <v>0</v>
      </c>
      <c r="K24" s="18">
        <v>186215.7</v>
      </c>
      <c r="L24" s="18">
        <v>54830.31</v>
      </c>
      <c r="M24" s="18">
        <v>1400</v>
      </c>
      <c r="N24" s="18">
        <v>265151.46000000002</v>
      </c>
      <c r="O24" s="18">
        <v>71473.11</v>
      </c>
      <c r="P24" s="18">
        <v>176395.14</v>
      </c>
      <c r="Q24" s="18">
        <f t="shared" si="4"/>
        <v>820548.71</v>
      </c>
    </row>
    <row r="25" spans="2:21" ht="32.25" customHeight="1" x14ac:dyDescent="0.3">
      <c r="B25" s="79" t="s">
        <v>15</v>
      </c>
      <c r="C25" s="19">
        <v>5925000</v>
      </c>
      <c r="D25" s="36">
        <v>0</v>
      </c>
      <c r="E25" s="18">
        <v>0</v>
      </c>
      <c r="F25" s="18">
        <v>0</v>
      </c>
      <c r="G25" s="18">
        <v>0</v>
      </c>
      <c r="H25" s="18">
        <v>13177.58</v>
      </c>
      <c r="I25" s="18">
        <v>222374.6</v>
      </c>
      <c r="J25" s="18">
        <v>413016</v>
      </c>
      <c r="K25" s="18">
        <v>25977.55</v>
      </c>
      <c r="L25" s="18">
        <v>0</v>
      </c>
      <c r="M25" s="18">
        <v>701111.81</v>
      </c>
      <c r="N25" s="18">
        <v>1254021</v>
      </c>
      <c r="O25" s="18">
        <v>533482.81000000006</v>
      </c>
      <c r="P25" s="18">
        <v>2754829.58</v>
      </c>
      <c r="Q25" s="18">
        <f>+E25+F25+G25+H25+I25+J25+K25+L25+M25+N25+O25+P25</f>
        <v>5917990.9299999997</v>
      </c>
    </row>
    <row r="26" spans="2:21" ht="18.75" customHeight="1" x14ac:dyDescent="0.3">
      <c r="B26" s="11" t="s">
        <v>16</v>
      </c>
      <c r="C26" s="19">
        <v>1080000</v>
      </c>
      <c r="D26" s="36">
        <v>0</v>
      </c>
      <c r="E26" s="18">
        <v>0</v>
      </c>
      <c r="F26" s="18">
        <v>0</v>
      </c>
      <c r="G26" s="18">
        <v>44840</v>
      </c>
      <c r="H26" s="18">
        <v>67248.2</v>
      </c>
      <c r="I26" s="18">
        <v>23394</v>
      </c>
      <c r="J26" s="18">
        <v>0</v>
      </c>
      <c r="K26" s="18">
        <v>30850</v>
      </c>
      <c r="L26" s="18">
        <v>0</v>
      </c>
      <c r="M26" s="18">
        <v>4454</v>
      </c>
      <c r="N26" s="18">
        <v>496950.61</v>
      </c>
      <c r="O26" s="18">
        <v>17358.189999999999</v>
      </c>
      <c r="P26" s="18">
        <v>335699.98</v>
      </c>
      <c r="Q26" s="18">
        <f t="shared" si="4"/>
        <v>1020794.98</v>
      </c>
    </row>
    <row r="27" spans="2:21" ht="15.75" customHeight="1" x14ac:dyDescent="0.3">
      <c r="B27" s="10" t="s">
        <v>17</v>
      </c>
      <c r="C27" s="35">
        <f>+C28+C29+C30+C31+C32+C33+C34+C35+C36</f>
        <v>8301879</v>
      </c>
      <c r="D27" s="45">
        <f>+D28+D29+D30+D31+D32+D33+D34+D35+D36</f>
        <v>0</v>
      </c>
      <c r="E27" s="77">
        <f>+E28+E29+E30+E31+E32+E33+E34+E35+E36</f>
        <v>0</v>
      </c>
      <c r="F27" s="77">
        <f t="shared" ref="F27:Q27" si="6">+F28+F29+F30+F31+F32+F33+F34+F35+F36</f>
        <v>140804.63999999998</v>
      </c>
      <c r="G27" s="77">
        <f t="shared" si="6"/>
        <v>355014.88</v>
      </c>
      <c r="H27" s="77">
        <f t="shared" si="6"/>
        <v>465183.92000000004</v>
      </c>
      <c r="I27" s="77">
        <f t="shared" si="6"/>
        <v>1492172.29</v>
      </c>
      <c r="J27" s="77">
        <f t="shared" si="6"/>
        <v>234125.27999999997</v>
      </c>
      <c r="K27" s="77">
        <f t="shared" si="6"/>
        <v>238047.88</v>
      </c>
      <c r="L27" s="77">
        <f t="shared" si="6"/>
        <v>238798.04</v>
      </c>
      <c r="M27" s="77">
        <f t="shared" si="6"/>
        <v>1399321.52</v>
      </c>
      <c r="N27" s="77">
        <f t="shared" si="6"/>
        <v>291868.08999999997</v>
      </c>
      <c r="O27" s="77">
        <f>+O28+O29+O30+O31+O32+O33+O34+O35+O36</f>
        <v>303361.43</v>
      </c>
      <c r="P27" s="77">
        <f t="shared" si="6"/>
        <v>2353707.2599999998</v>
      </c>
      <c r="Q27" s="77">
        <f t="shared" si="6"/>
        <v>7512405.2299999986</v>
      </c>
      <c r="R27" s="12"/>
      <c r="S27" s="12"/>
      <c r="T27" s="12"/>
      <c r="U27" s="12"/>
    </row>
    <row r="28" spans="2:21" ht="16.5" customHeight="1" x14ac:dyDescent="0.3">
      <c r="B28" s="11" t="s">
        <v>18</v>
      </c>
      <c r="C28" s="19">
        <v>466879</v>
      </c>
      <c r="D28" s="36">
        <v>0</v>
      </c>
      <c r="E28" s="18">
        <v>0</v>
      </c>
      <c r="F28" s="18">
        <v>41032.1</v>
      </c>
      <c r="G28" s="18">
        <v>14179.52</v>
      </c>
      <c r="H28" s="18">
        <v>13933</v>
      </c>
      <c r="I28" s="18">
        <v>43858.3</v>
      </c>
      <c r="J28" s="18">
        <v>5460</v>
      </c>
      <c r="K28" s="18">
        <v>6087.99</v>
      </c>
      <c r="L28" s="18">
        <v>30422</v>
      </c>
      <c r="M28" s="18">
        <v>25748</v>
      </c>
      <c r="N28" s="18">
        <v>17657.8</v>
      </c>
      <c r="O28" s="18">
        <v>61750.3</v>
      </c>
      <c r="P28" s="18">
        <v>3480</v>
      </c>
      <c r="Q28" s="18">
        <f t="shared" si="4"/>
        <v>263609.01</v>
      </c>
    </row>
    <row r="29" spans="2:21" ht="17.25" customHeight="1" x14ac:dyDescent="0.3">
      <c r="B29" s="11" t="s">
        <v>19</v>
      </c>
      <c r="C29" s="19">
        <v>217500</v>
      </c>
      <c r="D29" s="36">
        <v>0</v>
      </c>
      <c r="E29" s="18">
        <v>0</v>
      </c>
      <c r="F29" s="18">
        <v>0</v>
      </c>
      <c r="G29" s="18">
        <v>0</v>
      </c>
      <c r="H29" s="18">
        <v>0</v>
      </c>
      <c r="I29" s="18">
        <v>825</v>
      </c>
      <c r="J29" s="18">
        <v>0</v>
      </c>
      <c r="K29" s="18">
        <v>9899.98</v>
      </c>
      <c r="L29" s="18">
        <v>84880.35</v>
      </c>
      <c r="M29" s="18">
        <v>0</v>
      </c>
      <c r="N29" s="18">
        <v>0</v>
      </c>
      <c r="O29" s="18">
        <v>9346.4500000000007</v>
      </c>
      <c r="P29" s="18">
        <v>39884</v>
      </c>
      <c r="Q29" s="18">
        <f t="shared" si="4"/>
        <v>144835.78</v>
      </c>
      <c r="R29" s="17"/>
      <c r="S29" s="17"/>
      <c r="T29" s="17"/>
      <c r="U29" s="17"/>
    </row>
    <row r="30" spans="2:21" ht="16.5" customHeight="1" x14ac:dyDescent="0.3">
      <c r="B30" s="11" t="s">
        <v>20</v>
      </c>
      <c r="C30" s="19">
        <v>545000</v>
      </c>
      <c r="D30" s="36">
        <v>0</v>
      </c>
      <c r="E30" s="18">
        <v>0</v>
      </c>
      <c r="F30" s="18">
        <v>73620.2</v>
      </c>
      <c r="G30" s="18">
        <v>0</v>
      </c>
      <c r="H30" s="18">
        <v>3560.5</v>
      </c>
      <c r="I30" s="18">
        <v>67544.97</v>
      </c>
      <c r="J30" s="18">
        <v>29717.120000000003</v>
      </c>
      <c r="K30" s="18">
        <v>305</v>
      </c>
      <c r="L30" s="18">
        <v>12744</v>
      </c>
      <c r="M30" s="18">
        <v>761.1</v>
      </c>
      <c r="N30" s="18">
        <v>0</v>
      </c>
      <c r="O30" s="18">
        <v>95027.05</v>
      </c>
      <c r="P30" s="18">
        <v>0</v>
      </c>
      <c r="Q30" s="18">
        <f t="shared" si="4"/>
        <v>283279.94</v>
      </c>
    </row>
    <row r="31" spans="2:21" ht="17.25" customHeight="1" x14ac:dyDescent="0.3">
      <c r="B31" s="11" t="s">
        <v>21</v>
      </c>
      <c r="C31" s="19">
        <v>30000</v>
      </c>
      <c r="D31" s="36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16663.77</v>
      </c>
      <c r="K31" s="18">
        <v>0</v>
      </c>
      <c r="L31" s="18">
        <v>778.8</v>
      </c>
      <c r="M31" s="18">
        <v>0</v>
      </c>
      <c r="N31" s="18">
        <v>0</v>
      </c>
      <c r="O31" s="18">
        <v>0</v>
      </c>
      <c r="P31" s="18">
        <v>0</v>
      </c>
      <c r="Q31" s="18">
        <f t="shared" si="4"/>
        <v>17442.57</v>
      </c>
    </row>
    <row r="32" spans="2:21" ht="17.25" customHeight="1" x14ac:dyDescent="0.3">
      <c r="B32" s="11" t="s">
        <v>22</v>
      </c>
      <c r="C32" s="19">
        <v>250000</v>
      </c>
      <c r="D32" s="36">
        <v>0</v>
      </c>
      <c r="E32" s="18">
        <v>0</v>
      </c>
      <c r="F32" s="18">
        <v>0</v>
      </c>
      <c r="G32" s="18">
        <v>0</v>
      </c>
      <c r="H32" s="18">
        <v>3845.97</v>
      </c>
      <c r="I32" s="18">
        <v>976</v>
      </c>
      <c r="J32" s="18">
        <v>0</v>
      </c>
      <c r="K32" s="18">
        <v>1721.49</v>
      </c>
      <c r="L32" s="18">
        <v>0</v>
      </c>
      <c r="M32" s="18">
        <v>4904.58</v>
      </c>
      <c r="N32" s="18">
        <v>0</v>
      </c>
      <c r="O32" s="18">
        <v>776.01</v>
      </c>
      <c r="P32" s="18">
        <v>0</v>
      </c>
      <c r="Q32" s="18">
        <f t="shared" si="4"/>
        <v>12224.05</v>
      </c>
    </row>
    <row r="33" spans="2:17" ht="16.5" customHeight="1" x14ac:dyDescent="0.3">
      <c r="B33" s="11" t="s">
        <v>23</v>
      </c>
      <c r="C33" s="19">
        <v>250000</v>
      </c>
      <c r="D33" s="36">
        <v>0</v>
      </c>
      <c r="E33" s="18">
        <v>0</v>
      </c>
      <c r="F33" s="18">
        <v>0</v>
      </c>
      <c r="G33" s="18">
        <v>69494.92</v>
      </c>
      <c r="H33" s="18">
        <v>3563</v>
      </c>
      <c r="I33" s="18">
        <v>1354</v>
      </c>
      <c r="J33" s="18">
        <v>10819.79</v>
      </c>
      <c r="K33" s="18">
        <v>7359.08</v>
      </c>
      <c r="L33" s="18">
        <v>0</v>
      </c>
      <c r="M33" s="18">
        <v>23192.68</v>
      </c>
      <c r="N33" s="18">
        <v>0</v>
      </c>
      <c r="O33" s="18">
        <v>5369.32</v>
      </c>
      <c r="P33" s="18">
        <v>164203.41999999998</v>
      </c>
      <c r="Q33" s="18">
        <f t="shared" si="4"/>
        <v>285356.20999999996</v>
      </c>
    </row>
    <row r="34" spans="2:17" ht="39" customHeight="1" x14ac:dyDescent="0.3">
      <c r="B34" s="79" t="s">
        <v>24</v>
      </c>
      <c r="C34" s="19">
        <v>4150000</v>
      </c>
      <c r="D34" s="36">
        <v>0</v>
      </c>
      <c r="E34" s="18">
        <v>0</v>
      </c>
      <c r="F34" s="18">
        <v>0</v>
      </c>
      <c r="G34" s="18">
        <v>56775.7</v>
      </c>
      <c r="H34" s="18">
        <v>0</v>
      </c>
      <c r="I34" s="18">
        <v>1033775</v>
      </c>
      <c r="J34" s="18">
        <v>0</v>
      </c>
      <c r="K34" s="18">
        <v>823.9</v>
      </c>
      <c r="L34" s="18">
        <v>0</v>
      </c>
      <c r="M34" s="18">
        <v>1129245</v>
      </c>
      <c r="N34" s="18">
        <v>0</v>
      </c>
      <c r="O34" s="18">
        <v>550</v>
      </c>
      <c r="P34" s="18">
        <v>1770000</v>
      </c>
      <c r="Q34" s="18">
        <f t="shared" si="4"/>
        <v>3991169.5999999996</v>
      </c>
    </row>
    <row r="35" spans="2:17" ht="39" customHeight="1" x14ac:dyDescent="0.3">
      <c r="B35" s="79" t="s">
        <v>25</v>
      </c>
      <c r="C35" s="19">
        <v>0</v>
      </c>
      <c r="D35" s="36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4"/>
        <v>0</v>
      </c>
    </row>
    <row r="36" spans="2:17" ht="17.25" customHeight="1" x14ac:dyDescent="0.3">
      <c r="B36" s="11" t="s">
        <v>26</v>
      </c>
      <c r="C36" s="19">
        <v>2392500</v>
      </c>
      <c r="D36" s="36">
        <v>0</v>
      </c>
      <c r="E36" s="18">
        <v>0</v>
      </c>
      <c r="F36" s="18">
        <v>26152.34</v>
      </c>
      <c r="G36" s="18">
        <v>214564.74</v>
      </c>
      <c r="H36" s="18">
        <v>440281.45</v>
      </c>
      <c r="I36" s="18">
        <v>343839.02</v>
      </c>
      <c r="J36" s="18">
        <v>171464.59999999998</v>
      </c>
      <c r="K36" s="18">
        <v>211850.44</v>
      </c>
      <c r="L36" s="18">
        <v>109972.89</v>
      </c>
      <c r="M36" s="18">
        <v>215470.16</v>
      </c>
      <c r="N36" s="18">
        <v>274210.28999999998</v>
      </c>
      <c r="O36" s="18">
        <v>130542.3</v>
      </c>
      <c r="P36" s="18">
        <v>376139.83999999997</v>
      </c>
      <c r="Q36" s="18">
        <f t="shared" si="4"/>
        <v>2514488.0699999994</v>
      </c>
    </row>
    <row r="37" spans="2:17" ht="18.75" x14ac:dyDescent="0.3">
      <c r="B37" s="10" t="s">
        <v>27</v>
      </c>
      <c r="C37" s="35">
        <f>+C38+C39+C40+C41+C42+C43+C44+C45</f>
        <v>0</v>
      </c>
      <c r="D37" s="45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f t="shared" si="4"/>
        <v>0</v>
      </c>
    </row>
    <row r="38" spans="2:17" ht="18.75" x14ac:dyDescent="0.3">
      <c r="B38" s="11" t="s">
        <v>28</v>
      </c>
      <c r="C38" s="19">
        <v>0</v>
      </c>
      <c r="D38" s="36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4"/>
        <v>0</v>
      </c>
    </row>
    <row r="39" spans="2:17" ht="39" customHeight="1" x14ac:dyDescent="0.3">
      <c r="B39" s="79" t="s">
        <v>29</v>
      </c>
      <c r="C39" s="19">
        <v>0</v>
      </c>
      <c r="D39" s="36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4"/>
        <v>0</v>
      </c>
    </row>
    <row r="40" spans="2:17" ht="37.5" customHeight="1" x14ac:dyDescent="0.3">
      <c r="B40" s="79" t="s">
        <v>30</v>
      </c>
      <c r="C40" s="19">
        <v>0</v>
      </c>
      <c r="D40" s="36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4"/>
        <v>0</v>
      </c>
    </row>
    <row r="41" spans="2:17" ht="39" customHeight="1" x14ac:dyDescent="0.3">
      <c r="B41" s="79" t="s">
        <v>31</v>
      </c>
      <c r="C41" s="19">
        <v>0</v>
      </c>
      <c r="D41" s="36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4"/>
        <v>0</v>
      </c>
    </row>
    <row r="42" spans="2:17" ht="39.75" customHeight="1" x14ac:dyDescent="0.3">
      <c r="B42" s="79" t="s">
        <v>32</v>
      </c>
      <c r="C42" s="19">
        <v>0</v>
      </c>
      <c r="D42" s="36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4"/>
        <v>0</v>
      </c>
    </row>
    <row r="43" spans="2:17" ht="17.25" customHeight="1" x14ac:dyDescent="0.3">
      <c r="B43" s="11" t="s">
        <v>33</v>
      </c>
      <c r="C43" s="19">
        <v>0</v>
      </c>
      <c r="D43" s="36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4"/>
        <v>0</v>
      </c>
    </row>
    <row r="44" spans="2:17" ht="16.5" customHeight="1" x14ac:dyDescent="0.3">
      <c r="B44" s="11" t="s">
        <v>34</v>
      </c>
      <c r="C44" s="19">
        <v>0</v>
      </c>
      <c r="D44" s="36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4"/>
        <v>0</v>
      </c>
    </row>
    <row r="45" spans="2:17" ht="36.75" customHeight="1" x14ac:dyDescent="0.3">
      <c r="B45" s="79" t="s">
        <v>35</v>
      </c>
      <c r="C45" s="19">
        <v>0</v>
      </c>
      <c r="D45" s="36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f t="shared" si="4"/>
        <v>0</v>
      </c>
    </row>
    <row r="46" spans="2:17" ht="18.75" x14ac:dyDescent="0.3">
      <c r="B46" s="10" t="s">
        <v>36</v>
      </c>
      <c r="C46" s="35">
        <f>+C47+C48+C49+C50+C51+C52</f>
        <v>0</v>
      </c>
      <c r="D46" s="45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f t="shared" si="4"/>
        <v>0</v>
      </c>
    </row>
    <row r="47" spans="2:17" ht="18.75" x14ac:dyDescent="0.3">
      <c r="B47" s="11" t="s">
        <v>37</v>
      </c>
      <c r="C47" s="19">
        <v>0</v>
      </c>
      <c r="D47" s="36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4"/>
        <v>0</v>
      </c>
    </row>
    <row r="48" spans="2:17" ht="36.75" customHeight="1" x14ac:dyDescent="0.3">
      <c r="B48" s="79" t="s">
        <v>38</v>
      </c>
      <c r="C48" s="19">
        <v>0</v>
      </c>
      <c r="D48" s="36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4"/>
        <v>0</v>
      </c>
    </row>
    <row r="49" spans="2:17" ht="34.5" customHeight="1" x14ac:dyDescent="0.3">
      <c r="B49" s="79" t="s">
        <v>39</v>
      </c>
      <c r="C49" s="19">
        <v>0</v>
      </c>
      <c r="D49" s="36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4"/>
        <v>0</v>
      </c>
    </row>
    <row r="50" spans="2:17" ht="41.25" customHeight="1" x14ac:dyDescent="0.3">
      <c r="B50" s="79" t="s">
        <v>40</v>
      </c>
      <c r="C50" s="19">
        <v>0</v>
      </c>
      <c r="D50" s="36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4"/>
        <v>0</v>
      </c>
    </row>
    <row r="51" spans="2:17" ht="17.25" customHeight="1" x14ac:dyDescent="0.3">
      <c r="B51" s="79" t="s">
        <v>41</v>
      </c>
      <c r="C51" s="19">
        <v>0</v>
      </c>
      <c r="D51" s="36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4"/>
        <v>0</v>
      </c>
    </row>
    <row r="52" spans="2:17" ht="36.75" customHeight="1" x14ac:dyDescent="0.3">
      <c r="B52" s="79" t="s">
        <v>42</v>
      </c>
      <c r="C52" s="19">
        <v>0</v>
      </c>
      <c r="D52" s="36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f t="shared" si="4"/>
        <v>0</v>
      </c>
    </row>
    <row r="53" spans="2:17" ht="15" customHeight="1" x14ac:dyDescent="0.3">
      <c r="B53" s="10" t="s">
        <v>43</v>
      </c>
      <c r="C53" s="35">
        <f>+C54+C55+C56+C57+C58+C59+C60+C61+C62</f>
        <v>5455630</v>
      </c>
      <c r="D53" s="35">
        <f t="shared" ref="D53:Q53" si="7">+D54+D55+D56+D57+D58+D59+D60+D61+D62</f>
        <v>0</v>
      </c>
      <c r="E53" s="35">
        <f t="shared" si="7"/>
        <v>0</v>
      </c>
      <c r="F53" s="35">
        <f t="shared" si="7"/>
        <v>0</v>
      </c>
      <c r="G53" s="35">
        <f t="shared" si="7"/>
        <v>289361.53999999998</v>
      </c>
      <c r="H53" s="35">
        <f t="shared" si="7"/>
        <v>0</v>
      </c>
      <c r="I53" s="35">
        <f t="shared" si="7"/>
        <v>1575265.53</v>
      </c>
      <c r="J53" s="35">
        <f t="shared" si="7"/>
        <v>222526.83</v>
      </c>
      <c r="K53" s="35">
        <f t="shared" si="7"/>
        <v>14364.41</v>
      </c>
      <c r="L53" s="35">
        <f t="shared" si="7"/>
        <v>269914.64</v>
      </c>
      <c r="M53" s="35">
        <f t="shared" si="7"/>
        <v>310433.06</v>
      </c>
      <c r="N53" s="35">
        <f t="shared" si="7"/>
        <v>192901.82</v>
      </c>
      <c r="O53" s="35">
        <f>+O54+O55+O56+O57+O58+O59+O60+O61+O62</f>
        <v>177542.92</v>
      </c>
      <c r="P53" s="35">
        <f t="shared" si="7"/>
        <v>1658947.1199999999</v>
      </c>
      <c r="Q53" s="35">
        <f t="shared" si="7"/>
        <v>4711257.87</v>
      </c>
    </row>
    <row r="54" spans="2:17" ht="15.75" customHeight="1" x14ac:dyDescent="0.3">
      <c r="B54" s="11" t="s">
        <v>44</v>
      </c>
      <c r="C54" s="19">
        <v>1444630</v>
      </c>
      <c r="D54" s="36">
        <v>0</v>
      </c>
      <c r="E54" s="18">
        <v>0</v>
      </c>
      <c r="F54" s="18">
        <v>0</v>
      </c>
      <c r="G54" s="18">
        <v>179217.5</v>
      </c>
      <c r="H54" s="18">
        <v>0</v>
      </c>
      <c r="I54" s="18">
        <v>93279</v>
      </c>
      <c r="J54" s="18">
        <v>185828.83</v>
      </c>
      <c r="K54" s="18">
        <v>14364.41</v>
      </c>
      <c r="L54" s="18">
        <v>82010</v>
      </c>
      <c r="M54" s="18">
        <v>310433.06</v>
      </c>
      <c r="N54" s="18">
        <v>99120</v>
      </c>
      <c r="O54" s="18">
        <v>0</v>
      </c>
      <c r="P54" s="18">
        <v>672426.41999999993</v>
      </c>
      <c r="Q54" s="80">
        <f t="shared" si="4"/>
        <v>1636679.22</v>
      </c>
    </row>
    <row r="55" spans="2:17" ht="36.75" customHeight="1" x14ac:dyDescent="0.3">
      <c r="B55" s="79" t="s">
        <v>45</v>
      </c>
      <c r="C55" s="19">
        <v>306000</v>
      </c>
      <c r="D55" s="36">
        <v>0</v>
      </c>
      <c r="E55" s="18">
        <v>0</v>
      </c>
      <c r="F55" s="18">
        <v>0</v>
      </c>
      <c r="G55" s="18">
        <v>95715</v>
      </c>
      <c r="H55" s="18">
        <v>0</v>
      </c>
      <c r="I55" s="18">
        <v>58500.06</v>
      </c>
      <c r="J55" s="18">
        <v>0</v>
      </c>
      <c r="K55" s="18">
        <v>0</v>
      </c>
      <c r="L55" s="18">
        <v>73102.44</v>
      </c>
      <c r="M55" s="18">
        <v>0</v>
      </c>
      <c r="N55" s="18">
        <v>0</v>
      </c>
      <c r="O55" s="18">
        <v>177542.92</v>
      </c>
      <c r="P55" s="18">
        <v>330685.69999999995</v>
      </c>
      <c r="Q55" s="80">
        <f t="shared" si="4"/>
        <v>735546.12</v>
      </c>
    </row>
    <row r="56" spans="2:17" ht="16.5" customHeight="1" x14ac:dyDescent="0.3">
      <c r="B56" s="79" t="s">
        <v>46</v>
      </c>
      <c r="C56" s="19">
        <v>10000</v>
      </c>
      <c r="D56" s="36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80">
        <f t="shared" si="4"/>
        <v>0</v>
      </c>
    </row>
    <row r="57" spans="2:17" ht="39" customHeight="1" x14ac:dyDescent="0.3">
      <c r="B57" s="79" t="s">
        <v>47</v>
      </c>
      <c r="C57" s="19">
        <v>0</v>
      </c>
      <c r="D57" s="36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80">
        <f t="shared" si="4"/>
        <v>0</v>
      </c>
    </row>
    <row r="58" spans="2:17" ht="16.5" customHeight="1" x14ac:dyDescent="0.3">
      <c r="B58" s="79" t="s">
        <v>48</v>
      </c>
      <c r="C58" s="19">
        <v>1845000</v>
      </c>
      <c r="D58" s="36">
        <v>0</v>
      </c>
      <c r="E58" s="18">
        <v>0</v>
      </c>
      <c r="F58" s="18">
        <v>0</v>
      </c>
      <c r="G58" s="18">
        <v>14429.04</v>
      </c>
      <c r="H58" s="18">
        <v>0</v>
      </c>
      <c r="I58" s="18">
        <v>1423486.47</v>
      </c>
      <c r="J58" s="18">
        <v>36698</v>
      </c>
      <c r="K58" s="18">
        <v>0</v>
      </c>
      <c r="L58" s="18">
        <v>114802.2</v>
      </c>
      <c r="M58" s="18">
        <v>0</v>
      </c>
      <c r="N58" s="18">
        <v>93781.82</v>
      </c>
      <c r="O58" s="18">
        <v>0</v>
      </c>
      <c r="P58" s="18">
        <v>359720</v>
      </c>
      <c r="Q58" s="80">
        <f t="shared" si="4"/>
        <v>2042917.53</v>
      </c>
    </row>
    <row r="59" spans="2:17" ht="17.25" customHeight="1" x14ac:dyDescent="0.3">
      <c r="B59" s="11" t="s">
        <v>49</v>
      </c>
      <c r="C59" s="19">
        <v>950000</v>
      </c>
      <c r="D59" s="36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80">
        <f t="shared" si="4"/>
        <v>0</v>
      </c>
    </row>
    <row r="60" spans="2:17" ht="17.25" customHeight="1" x14ac:dyDescent="0.3">
      <c r="B60" s="11" t="s">
        <v>50</v>
      </c>
      <c r="C60" s="19">
        <v>0</v>
      </c>
      <c r="D60" s="36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80">
        <f t="shared" si="4"/>
        <v>0</v>
      </c>
    </row>
    <row r="61" spans="2:17" ht="16.5" customHeight="1" x14ac:dyDescent="0.3">
      <c r="B61" s="11" t="s">
        <v>51</v>
      </c>
      <c r="C61" s="19">
        <v>900000</v>
      </c>
      <c r="D61" s="36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296115</v>
      </c>
      <c r="Q61" s="80">
        <f t="shared" si="4"/>
        <v>296115</v>
      </c>
    </row>
    <row r="62" spans="2:17" ht="37.5" customHeight="1" x14ac:dyDescent="0.3">
      <c r="B62" s="79" t="s">
        <v>52</v>
      </c>
      <c r="C62" s="19">
        <v>0</v>
      </c>
      <c r="D62" s="36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80">
        <f t="shared" si="4"/>
        <v>0</v>
      </c>
    </row>
    <row r="63" spans="2:17" ht="17.25" customHeight="1" x14ac:dyDescent="0.3">
      <c r="B63" s="10" t="s">
        <v>53</v>
      </c>
      <c r="C63" s="35">
        <f>+C64+C65+C66+C67</f>
        <v>1000000</v>
      </c>
      <c r="D63" s="45">
        <f>+D64+D65+D66+D67</f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f>+N64+N65+N66+N67</f>
        <v>0</v>
      </c>
      <c r="O63" s="77">
        <f>+O64+O65+O66+O67+O68+O69+O70+O71+O72</f>
        <v>896800</v>
      </c>
      <c r="P63" s="77">
        <f>+P64+P65+P66+P67+P68+P69+P70+P71+P72</f>
        <v>710482.55</v>
      </c>
      <c r="Q63" s="81">
        <f t="shared" si="4"/>
        <v>1607282.55</v>
      </c>
    </row>
    <row r="64" spans="2:17" ht="15.75" customHeight="1" x14ac:dyDescent="0.3">
      <c r="B64" s="11" t="s">
        <v>54</v>
      </c>
      <c r="C64" s="19">
        <v>1000000</v>
      </c>
      <c r="D64" s="36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896800</v>
      </c>
      <c r="P64" s="18">
        <v>710482.55</v>
      </c>
      <c r="Q64" s="18">
        <f t="shared" si="4"/>
        <v>1607282.55</v>
      </c>
    </row>
    <row r="65" spans="2:17" ht="15.75" customHeight="1" x14ac:dyDescent="0.3">
      <c r="B65" s="11" t="s">
        <v>55</v>
      </c>
      <c r="C65" s="36">
        <v>0</v>
      </c>
      <c r="D65" s="36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f t="shared" si="4"/>
        <v>0</v>
      </c>
    </row>
    <row r="66" spans="2:17" ht="18.75" x14ac:dyDescent="0.3">
      <c r="B66" s="11" t="s">
        <v>56</v>
      </c>
      <c r="C66" s="36">
        <v>0</v>
      </c>
      <c r="D66" s="36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 t="shared" si="4"/>
        <v>0</v>
      </c>
    </row>
    <row r="67" spans="2:17" ht="38.25" customHeight="1" x14ac:dyDescent="0.3">
      <c r="B67" s="79" t="s">
        <v>57</v>
      </c>
      <c r="C67" s="36">
        <v>0</v>
      </c>
      <c r="D67" s="36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4"/>
        <v>0</v>
      </c>
    </row>
    <row r="68" spans="2:17" ht="33.75" customHeight="1" x14ac:dyDescent="0.3">
      <c r="B68" s="82" t="s">
        <v>58</v>
      </c>
      <c r="C68" s="45">
        <f>+C69+C70</f>
        <v>0</v>
      </c>
      <c r="D68" s="45">
        <f>+D69+D70</f>
        <v>0</v>
      </c>
      <c r="E68" s="77">
        <f t="shared" ref="E68" si="8">+E69+E70</f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f t="shared" si="4"/>
        <v>0</v>
      </c>
    </row>
    <row r="69" spans="2:17" ht="20.25" customHeight="1" x14ac:dyDescent="0.3">
      <c r="B69" s="11" t="s">
        <v>59</v>
      </c>
      <c r="C69" s="36">
        <v>0</v>
      </c>
      <c r="D69" s="36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4"/>
        <v>0</v>
      </c>
    </row>
    <row r="70" spans="2:17" ht="41.25" customHeight="1" x14ac:dyDescent="0.3">
      <c r="B70" s="79" t="s">
        <v>60</v>
      </c>
      <c r="C70" s="36">
        <v>0</v>
      </c>
      <c r="D70" s="36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4"/>
        <v>0</v>
      </c>
    </row>
    <row r="71" spans="2:17" ht="15.75" customHeight="1" x14ac:dyDescent="0.3">
      <c r="B71" s="10" t="s">
        <v>61</v>
      </c>
      <c r="C71" s="45">
        <f>+C72+C73+C74</f>
        <v>0</v>
      </c>
      <c r="D71" s="45">
        <f>+D72+D73+D74</f>
        <v>0</v>
      </c>
      <c r="E71" s="18">
        <f t="shared" ref="E71" si="9">+E72+E73+E74</f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4"/>
        <v>0</v>
      </c>
    </row>
    <row r="72" spans="2:17" ht="14.25" customHeight="1" x14ac:dyDescent="0.3">
      <c r="B72" s="11" t="s">
        <v>62</v>
      </c>
      <c r="C72" s="36">
        <v>0</v>
      </c>
      <c r="D72" s="36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4"/>
        <v>0</v>
      </c>
    </row>
    <row r="73" spans="2:17" ht="15" customHeight="1" x14ac:dyDescent="0.3">
      <c r="B73" s="11" t="s">
        <v>63</v>
      </c>
      <c r="C73" s="36">
        <v>0</v>
      </c>
      <c r="D73" s="36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4"/>
        <v>0</v>
      </c>
    </row>
    <row r="74" spans="2:17" ht="33.75" customHeight="1" x14ac:dyDescent="0.3">
      <c r="B74" s="79" t="s">
        <v>64</v>
      </c>
      <c r="C74" s="36">
        <v>0</v>
      </c>
      <c r="D74" s="36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f t="shared" si="4"/>
        <v>0</v>
      </c>
    </row>
    <row r="75" spans="2:17" ht="15" customHeight="1" x14ac:dyDescent="0.3">
      <c r="B75" s="8" t="s">
        <v>67</v>
      </c>
      <c r="C75" s="9">
        <f>+C76+C79</f>
        <v>0</v>
      </c>
      <c r="D75" s="9">
        <f>+D76+D79+D82</f>
        <v>0</v>
      </c>
      <c r="E75" s="83">
        <f t="shared" ref="E75" si="10">+E76+E79+E82</f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f t="shared" si="4"/>
        <v>0</v>
      </c>
    </row>
    <row r="76" spans="2:17" ht="15.75" customHeight="1" x14ac:dyDescent="0.3">
      <c r="B76" s="10" t="s">
        <v>68</v>
      </c>
      <c r="C76" s="45">
        <f>+C77+C78</f>
        <v>0</v>
      </c>
      <c r="D76" s="45">
        <f>+D77+D78</f>
        <v>0</v>
      </c>
      <c r="E76" s="77">
        <f t="shared" ref="E76" si="11">+E77+E78</f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f t="shared" si="4"/>
        <v>0</v>
      </c>
    </row>
    <row r="77" spans="2:17" ht="15" customHeight="1" x14ac:dyDescent="0.3">
      <c r="B77" s="11" t="s">
        <v>69</v>
      </c>
      <c r="C77" s="36">
        <v>0</v>
      </c>
      <c r="D77" s="36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ref="Q77:Q83" si="12">+E77+F77+G77+H77+I77+J77+K77+L77+M77+N77+O77+P77</f>
        <v>0</v>
      </c>
    </row>
    <row r="78" spans="2:17" ht="18" customHeight="1" x14ac:dyDescent="0.3">
      <c r="B78" s="11" t="s">
        <v>70</v>
      </c>
      <c r="C78" s="36">
        <v>0</v>
      </c>
      <c r="D78" s="36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f t="shared" si="12"/>
        <v>0</v>
      </c>
    </row>
    <row r="79" spans="2:17" ht="13.5" customHeight="1" x14ac:dyDescent="0.3">
      <c r="B79" s="10" t="s">
        <v>71</v>
      </c>
      <c r="C79" s="45">
        <f>+C80+C81</f>
        <v>0</v>
      </c>
      <c r="D79" s="45">
        <f>+D80+D81</f>
        <v>0</v>
      </c>
      <c r="E79" s="18">
        <f t="shared" ref="E79:P79" si="13">+E80+E81</f>
        <v>0</v>
      </c>
      <c r="F79" s="18">
        <f t="shared" si="13"/>
        <v>0</v>
      </c>
      <c r="G79" s="18">
        <f t="shared" si="13"/>
        <v>0</v>
      </c>
      <c r="H79" s="18">
        <f t="shared" si="13"/>
        <v>0</v>
      </c>
      <c r="I79" s="18">
        <f t="shared" si="13"/>
        <v>0</v>
      </c>
      <c r="J79" s="18">
        <f t="shared" si="13"/>
        <v>0</v>
      </c>
      <c r="K79" s="18">
        <f t="shared" si="13"/>
        <v>0</v>
      </c>
      <c r="L79" s="18">
        <f t="shared" si="13"/>
        <v>0</v>
      </c>
      <c r="M79" s="18">
        <f t="shared" si="13"/>
        <v>0</v>
      </c>
      <c r="N79" s="18">
        <f t="shared" si="13"/>
        <v>0</v>
      </c>
      <c r="O79" s="18">
        <f t="shared" si="13"/>
        <v>0</v>
      </c>
      <c r="P79" s="18">
        <f t="shared" si="13"/>
        <v>0</v>
      </c>
      <c r="Q79" s="18">
        <f t="shared" si="12"/>
        <v>0</v>
      </c>
    </row>
    <row r="80" spans="2:17" ht="15.75" customHeight="1" x14ac:dyDescent="0.3">
      <c r="B80" s="11" t="s">
        <v>72</v>
      </c>
      <c r="C80" s="36">
        <v>0</v>
      </c>
      <c r="D80" s="36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12"/>
        <v>0</v>
      </c>
    </row>
    <row r="81" spans="2:17" ht="16.5" customHeight="1" x14ac:dyDescent="0.3">
      <c r="B81" s="11" t="s">
        <v>73</v>
      </c>
      <c r="C81" s="36">
        <v>0</v>
      </c>
      <c r="D81" s="36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f t="shared" si="12"/>
        <v>0</v>
      </c>
    </row>
    <row r="82" spans="2:17" ht="17.25" customHeight="1" x14ac:dyDescent="0.3">
      <c r="B82" s="10" t="s">
        <v>74</v>
      </c>
      <c r="C82" s="45">
        <f>+C83</f>
        <v>0</v>
      </c>
      <c r="D82" s="45">
        <f>+D83</f>
        <v>0</v>
      </c>
      <c r="E82" s="77">
        <f t="shared" ref="E82:P82" si="14">+E83</f>
        <v>0</v>
      </c>
      <c r="F82" s="77">
        <f t="shared" si="14"/>
        <v>0</v>
      </c>
      <c r="G82" s="77">
        <f t="shared" si="14"/>
        <v>0</v>
      </c>
      <c r="H82" s="77">
        <f t="shared" si="14"/>
        <v>0</v>
      </c>
      <c r="I82" s="77">
        <f t="shared" si="14"/>
        <v>0</v>
      </c>
      <c r="J82" s="77">
        <f t="shared" si="14"/>
        <v>0</v>
      </c>
      <c r="K82" s="77">
        <f t="shared" si="14"/>
        <v>0</v>
      </c>
      <c r="L82" s="77">
        <f t="shared" si="14"/>
        <v>0</v>
      </c>
      <c r="M82" s="77">
        <f t="shared" si="14"/>
        <v>0</v>
      </c>
      <c r="N82" s="77">
        <f t="shared" si="14"/>
        <v>0</v>
      </c>
      <c r="O82" s="77">
        <f t="shared" si="14"/>
        <v>0</v>
      </c>
      <c r="P82" s="77">
        <f t="shared" si="14"/>
        <v>0</v>
      </c>
      <c r="Q82" s="77">
        <f t="shared" si="12"/>
        <v>0</v>
      </c>
    </row>
    <row r="83" spans="2:17" ht="15" customHeight="1" x14ac:dyDescent="0.3">
      <c r="B83" s="11" t="s">
        <v>75</v>
      </c>
      <c r="C83" s="36">
        <v>0</v>
      </c>
      <c r="D83" s="36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f t="shared" si="12"/>
        <v>0</v>
      </c>
    </row>
    <row r="84" spans="2:17" ht="18.75" x14ac:dyDescent="0.3">
      <c r="B84" s="46" t="s">
        <v>65</v>
      </c>
      <c r="C84" s="76">
        <f>+C75+C10</f>
        <v>143621879</v>
      </c>
      <c r="D84" s="76">
        <f>+D75+D10</f>
        <v>0</v>
      </c>
      <c r="E84" s="76">
        <f t="shared" ref="E84:P84" si="15">+E75+E10</f>
        <v>7310698.71</v>
      </c>
      <c r="F84" s="76">
        <f>+F75+F10</f>
        <v>8927180.6600000001</v>
      </c>
      <c r="G84" s="76">
        <f t="shared" si="15"/>
        <v>9123124.2599999998</v>
      </c>
      <c r="H84" s="76">
        <f t="shared" si="15"/>
        <v>8510664.7699999996</v>
      </c>
      <c r="I84" s="76">
        <f t="shared" si="15"/>
        <v>11789198.630000001</v>
      </c>
      <c r="J84" s="76">
        <f t="shared" si="15"/>
        <v>9420068.6600000001</v>
      </c>
      <c r="K84" s="76">
        <f t="shared" si="15"/>
        <v>10277794.620000003</v>
      </c>
      <c r="L84" s="76">
        <f t="shared" si="15"/>
        <v>8936931.1500000004</v>
      </c>
      <c r="M84" s="76">
        <f t="shared" si="15"/>
        <v>10777020.770000001</v>
      </c>
      <c r="N84" s="76">
        <f t="shared" si="15"/>
        <v>10677767.210000001</v>
      </c>
      <c r="O84" s="76">
        <f>+O75+O10</f>
        <v>10454687.720000001</v>
      </c>
      <c r="P84" s="76">
        <f t="shared" si="15"/>
        <v>36552221.579999991</v>
      </c>
      <c r="Q84" s="76">
        <f>+Q75+Q10</f>
        <v>142757358.74000001</v>
      </c>
    </row>
    <row r="85" spans="2:17" ht="18.75" x14ac:dyDescent="0.3">
      <c r="B85" s="7" t="s">
        <v>115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t="17.25" customHeigh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ht="17.25" customHeigh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ht="17.25" customHeight="1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ht="17.25" customHeight="1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ht="17.25" customHeight="1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ht="17.25" customHeight="1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ht="17.25" customHeight="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ht="17.25" customHeigh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ht="17.25" customHeigh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ht="17.25" customHeight="1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ht="17.25" customHeight="1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ht="17.25" customHeight="1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ht="17.25" customHeight="1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ht="17.25" customHeight="1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ht="17.25" customHeigh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ht="18.75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ht="18.75" x14ac:dyDescent="0.3">
      <c r="B102" s="7"/>
      <c r="C102" s="7"/>
      <c r="D102" s="7"/>
      <c r="E102" s="18"/>
      <c r="F102" s="18"/>
      <c r="G102" s="18"/>
      <c r="H102" s="18"/>
      <c r="I102" s="18"/>
      <c r="J102" s="7"/>
      <c r="K102" s="7"/>
      <c r="L102" s="7"/>
      <c r="M102" s="7"/>
      <c r="N102" s="7"/>
      <c r="O102" s="7"/>
      <c r="P102" s="7"/>
      <c r="Q102" s="18"/>
    </row>
    <row r="103" spans="2:17" ht="18.75" x14ac:dyDescent="0.3">
      <c r="B103" s="7"/>
      <c r="C103" s="7"/>
      <c r="D103" s="7"/>
      <c r="E103" s="7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8"/>
    </row>
    <row r="104" spans="2:17" s="7" customFormat="1" ht="18.75" x14ac:dyDescent="0.3">
      <c r="B104" s="61" t="s">
        <v>111</v>
      </c>
      <c r="C104" s="61"/>
      <c r="E104" s="86"/>
      <c r="F104" s="86"/>
      <c r="G104" s="86"/>
      <c r="H104" s="86"/>
      <c r="I104" s="86"/>
      <c r="J104" s="86"/>
      <c r="K104" s="86"/>
      <c r="L104" s="86"/>
      <c r="M104" s="86"/>
      <c r="N104" s="85" t="s">
        <v>96</v>
      </c>
      <c r="O104" s="85"/>
      <c r="P104" s="85"/>
      <c r="Q104" s="86"/>
    </row>
    <row r="105" spans="2:17" s="7" customFormat="1" ht="18.75" x14ac:dyDescent="0.3">
      <c r="B105" s="61" t="s">
        <v>112</v>
      </c>
      <c r="C105" s="61"/>
      <c r="E105" s="86"/>
      <c r="F105" s="86"/>
      <c r="G105" s="86"/>
      <c r="H105" s="86"/>
      <c r="I105" s="86"/>
      <c r="J105" s="86"/>
      <c r="K105" s="86"/>
      <c r="L105" s="86"/>
      <c r="M105" s="86"/>
      <c r="N105" s="85" t="s">
        <v>119</v>
      </c>
      <c r="O105" s="85"/>
      <c r="P105" s="85"/>
      <c r="Q105" s="86"/>
    </row>
    <row r="106" spans="2:17" s="7" customFormat="1" ht="18.75" x14ac:dyDescent="0.3">
      <c r="B106" s="61" t="s">
        <v>113</v>
      </c>
      <c r="C106" s="61"/>
      <c r="E106" s="86"/>
      <c r="F106" s="86"/>
      <c r="G106" s="86"/>
      <c r="H106" s="86"/>
      <c r="I106" s="86"/>
      <c r="J106" s="86"/>
      <c r="K106" s="86"/>
      <c r="L106" s="86"/>
      <c r="M106" s="86"/>
      <c r="N106" s="85" t="s">
        <v>118</v>
      </c>
      <c r="O106" s="85"/>
      <c r="P106" s="85"/>
      <c r="Q106" s="86"/>
    </row>
    <row r="107" spans="2:17" s="7" customFormat="1" ht="18.75" x14ac:dyDescent="0.3"/>
    <row r="108" spans="2:17" s="7" customFormat="1" ht="18.75" x14ac:dyDescent="0.3"/>
    <row r="109" spans="2:17" s="7" customFormat="1" ht="18.75" x14ac:dyDescent="0.3"/>
    <row r="110" spans="2:17" s="7" customFormat="1" ht="18.75" x14ac:dyDescent="0.3">
      <c r="G110" s="60" t="s">
        <v>116</v>
      </c>
      <c r="H110" s="60"/>
      <c r="I110" s="60"/>
    </row>
    <row r="111" spans="2:17" s="7" customFormat="1" ht="18.75" x14ac:dyDescent="0.3">
      <c r="G111" s="60" t="s">
        <v>117</v>
      </c>
      <c r="H111" s="60"/>
      <c r="I111" s="60"/>
    </row>
    <row r="112" spans="2:17" s="7" customFormat="1" ht="18.75" x14ac:dyDescent="0.3">
      <c r="G112" s="60" t="s">
        <v>98</v>
      </c>
      <c r="H112" s="60"/>
      <c r="I112" s="60"/>
    </row>
    <row r="113" spans="3:17" ht="18.75" x14ac:dyDescent="0.3"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</row>
    <row r="114" spans="3:17" ht="18.75" x14ac:dyDescent="0.3">
      <c r="C114" s="15"/>
      <c r="D114" s="15"/>
      <c r="E114" s="84"/>
      <c r="F114" s="84"/>
      <c r="G114" s="84"/>
      <c r="H114" s="84"/>
      <c r="I114" s="7"/>
      <c r="J114" s="7"/>
      <c r="K114" s="7"/>
      <c r="L114" s="7"/>
      <c r="M114" s="7"/>
      <c r="N114" s="7"/>
      <c r="O114" s="7"/>
      <c r="P114" s="7"/>
      <c r="Q114" s="7"/>
    </row>
    <row r="115" spans="3:17" ht="18.75" x14ac:dyDescent="0.3">
      <c r="C115" s="15"/>
      <c r="D115" s="15"/>
      <c r="E115" s="84"/>
      <c r="F115" s="84"/>
      <c r="G115" s="84"/>
      <c r="H115" s="84"/>
      <c r="I115" s="7"/>
      <c r="J115" s="7"/>
      <c r="K115" s="7"/>
      <c r="L115" s="7"/>
      <c r="M115" s="7"/>
      <c r="N115" s="7"/>
      <c r="O115" s="7"/>
      <c r="P115" s="7"/>
      <c r="Q115" s="7"/>
    </row>
  </sheetData>
  <mergeCells count="18">
    <mergeCell ref="G110:I110"/>
    <mergeCell ref="G111:I111"/>
    <mergeCell ref="G112:I112"/>
    <mergeCell ref="N104:P104"/>
    <mergeCell ref="N105:P105"/>
    <mergeCell ref="N106:P106"/>
    <mergeCell ref="B3:Q3"/>
    <mergeCell ref="B4:Q4"/>
    <mergeCell ref="B8:B9"/>
    <mergeCell ref="C8:C9"/>
    <mergeCell ref="D8:D9"/>
    <mergeCell ref="B5:Q5"/>
    <mergeCell ref="B6:Q6"/>
    <mergeCell ref="B7:Q7"/>
    <mergeCell ref="E8:Q8"/>
    <mergeCell ref="B104:C104"/>
    <mergeCell ref="B105:C105"/>
    <mergeCell ref="B106:C106"/>
  </mergeCells>
  <pageMargins left="0.37" right="0.37" top="0.38" bottom="0.2" header="0.4" footer="0.2"/>
  <pageSetup scale="35" orientation="landscape" r:id="rId1"/>
  <rowBreaks count="1" manualBreakCount="1">
    <brk id="67" min="1" max="16" man="1"/>
  </rowBreaks>
  <ignoredErrors>
    <ignoredError sqref="E10 Q53 Q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2024-01-11T19:15:15Z</cp:lastPrinted>
  <dcterms:created xsi:type="dcterms:W3CDTF">2021-07-29T18:58:50Z</dcterms:created>
  <dcterms:modified xsi:type="dcterms:W3CDTF">2024-01-11T19:43:37Z</dcterms:modified>
</cp:coreProperties>
</file>