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Det-fin-003\carpeta compartida dpto financiero\PRESUPUESTO\OAI-Diciembre 2024\"/>
    </mc:Choice>
  </mc:AlternateContent>
  <xr:revisionPtr revIDLastSave="0" documentId="13_ncr:1_{C130A3AF-DEEF-43C9-919E-2417DC61309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Mensual'!$A$3:$N$98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2" i="3" l="1"/>
  <c r="L82" i="3"/>
  <c r="K82" i="3"/>
  <c r="J82" i="3"/>
  <c r="I82" i="3"/>
  <c r="H82" i="3"/>
  <c r="G82" i="3"/>
  <c r="F82" i="3"/>
  <c r="E82" i="3"/>
  <c r="D82" i="3"/>
  <c r="C82" i="3"/>
  <c r="B82" i="3"/>
  <c r="M79" i="3"/>
  <c r="L79" i="3"/>
  <c r="K79" i="3"/>
  <c r="J79" i="3"/>
  <c r="I79" i="3"/>
  <c r="H79" i="3"/>
  <c r="G79" i="3"/>
  <c r="F79" i="3"/>
  <c r="E79" i="3"/>
  <c r="D79" i="3"/>
  <c r="C79" i="3"/>
  <c r="B79" i="3"/>
  <c r="B76" i="3"/>
  <c r="N76" i="3" s="1"/>
  <c r="B71" i="3"/>
  <c r="N71" i="3" s="1"/>
  <c r="B68" i="3"/>
  <c r="N68" i="3" s="1"/>
  <c r="M63" i="3"/>
  <c r="L63" i="3"/>
  <c r="B63" i="3"/>
  <c r="M53" i="3"/>
  <c r="L53" i="3"/>
  <c r="K53" i="3"/>
  <c r="J53" i="3"/>
  <c r="I53" i="3"/>
  <c r="H53" i="3"/>
  <c r="G53" i="3"/>
  <c r="F53" i="3"/>
  <c r="E53" i="3"/>
  <c r="D53" i="3"/>
  <c r="C53" i="3"/>
  <c r="B53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M26" i="3"/>
  <c r="L26" i="3"/>
  <c r="K26" i="3"/>
  <c r="J26" i="3"/>
  <c r="I26" i="3"/>
  <c r="H26" i="3"/>
  <c r="G26" i="3"/>
  <c r="F26" i="3"/>
  <c r="E26" i="3"/>
  <c r="D26" i="3"/>
  <c r="C26" i="3"/>
  <c r="B26" i="3"/>
  <c r="M16" i="3"/>
  <c r="L16" i="3"/>
  <c r="K16" i="3"/>
  <c r="J16" i="3"/>
  <c r="I16" i="3"/>
  <c r="H16" i="3"/>
  <c r="G16" i="3"/>
  <c r="F16" i="3"/>
  <c r="E16" i="3"/>
  <c r="D16" i="3"/>
  <c r="C16" i="3"/>
  <c r="B16" i="3"/>
  <c r="M10" i="3"/>
  <c r="L10" i="3"/>
  <c r="K10" i="3"/>
  <c r="J10" i="3"/>
  <c r="J9" i="3" s="1"/>
  <c r="I10" i="3"/>
  <c r="I9" i="3" s="1"/>
  <c r="H10" i="3"/>
  <c r="G10" i="3"/>
  <c r="G9" i="3" s="1"/>
  <c r="F10" i="3"/>
  <c r="F9" i="3" s="1"/>
  <c r="E10" i="3"/>
  <c r="D10" i="3"/>
  <c r="D9" i="3" s="1"/>
  <c r="D84" i="3" s="1"/>
  <c r="C10" i="3"/>
  <c r="B10" i="3"/>
  <c r="C9" i="3"/>
  <c r="N50" i="3"/>
  <c r="N83" i="3"/>
  <c r="N81" i="3"/>
  <c r="N80" i="3"/>
  <c r="N78" i="3"/>
  <c r="N77" i="3"/>
  <c r="N74" i="3"/>
  <c r="N73" i="3"/>
  <c r="N72" i="3"/>
  <c r="N70" i="3"/>
  <c r="N69" i="3"/>
  <c r="N67" i="3"/>
  <c r="N66" i="3"/>
  <c r="N65" i="3"/>
  <c r="N64" i="3"/>
  <c r="N62" i="3"/>
  <c r="N59" i="3"/>
  <c r="N58" i="3"/>
  <c r="N57" i="3"/>
  <c r="N56" i="3"/>
  <c r="N55" i="3"/>
  <c r="N54" i="3"/>
  <c r="N52" i="3"/>
  <c r="N51" i="3"/>
  <c r="N49" i="3"/>
  <c r="N48" i="3"/>
  <c r="N47" i="3"/>
  <c r="N46" i="3"/>
  <c r="N44" i="3"/>
  <c r="N43" i="3"/>
  <c r="N42" i="3"/>
  <c r="N41" i="3"/>
  <c r="N40" i="3"/>
  <c r="N39" i="3"/>
  <c r="N38" i="3"/>
  <c r="N37" i="3"/>
  <c r="N35" i="3"/>
  <c r="N34" i="3"/>
  <c r="N33" i="3"/>
  <c r="N32" i="3"/>
  <c r="N31" i="3"/>
  <c r="N30" i="3"/>
  <c r="N29" i="3"/>
  <c r="N28" i="3"/>
  <c r="N27" i="3"/>
  <c r="N25" i="3"/>
  <c r="N24" i="3"/>
  <c r="N23" i="3"/>
  <c r="N22" i="3"/>
  <c r="N21" i="3"/>
  <c r="N20" i="3"/>
  <c r="N19" i="3"/>
  <c r="N18" i="3"/>
  <c r="N17" i="3"/>
  <c r="N15" i="3"/>
  <c r="N14" i="3"/>
  <c r="N13" i="3"/>
  <c r="N12" i="3"/>
  <c r="N11" i="3"/>
  <c r="K9" i="3" l="1"/>
  <c r="K84" i="3" s="1"/>
  <c r="M9" i="3"/>
  <c r="N63" i="3"/>
  <c r="L9" i="3"/>
  <c r="L84" i="3" s="1"/>
  <c r="E9" i="3"/>
  <c r="E84" i="3" s="1"/>
  <c r="H9" i="3"/>
  <c r="H84" i="3" s="1"/>
  <c r="B75" i="3"/>
  <c r="N75" i="3" s="1"/>
  <c r="N82" i="3"/>
  <c r="N16" i="3"/>
  <c r="N36" i="3"/>
  <c r="N79" i="3"/>
  <c r="N10" i="3"/>
  <c r="B9" i="3"/>
  <c r="J84" i="3"/>
  <c r="N45" i="3"/>
  <c r="N53" i="3"/>
  <c r="N26" i="3"/>
  <c r="C84" i="3"/>
  <c r="G84" i="3"/>
  <c r="I84" i="3"/>
  <c r="M84" i="3"/>
  <c r="F84" i="3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N9" i="3" l="1"/>
  <c r="N84" i="3" s="1"/>
  <c r="B84" i="3"/>
</calcChain>
</file>

<file path=xl/sharedStrings.xml><?xml version="1.0" encoding="utf-8"?>
<sst xmlns="http://schemas.openxmlformats.org/spreadsheetml/2006/main" count="200" uniqueCount="121">
  <si>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</si>
  <si>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</si>
  <si>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</si>
  <si>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</si>
  <si>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</si>
  <si>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</si>
  <si>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</si>
  <si>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</si>
  <si>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</si>
  <si>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</si>
  <si>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</si>
  <si>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</si>
  <si>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</si>
  <si>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</si>
  <si>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</si>
  <si>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</si>
  <si>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</si>
  <si>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</si>
  <si>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</si>
  <si>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</si>
  <si>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</si>
  <si>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</si>
  <si>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</si>
  <si>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</si>
  <si>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</si>
  <si>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</si>
  <si>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</si>
  <si>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</si>
  <si>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</si>
  <si>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</si>
  <si>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</si>
  <si>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</si>
  <si>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</si>
  <si>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</si>
  <si>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</si>
  <si>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</si>
  <si>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</si>
  <si>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</si>
  <si>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</si>
  <si>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</si>
  <si>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</si>
  <si>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</si>
  <si>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</si>
  <si>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</si>
  <si>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</si>
  <si>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</si>
  <si>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</si>
  <si>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</si>
  <si>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</si>
  <si>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</si>
  <si>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</si>
  <si>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</si>
  <si>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</si>
  <si>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</si>
  <si>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</si>
  <si>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</si>
  <si>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</si>
  <si>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</si>
  <si>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</si>
  <si>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</si>
  <si>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</si>
  <si>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</si>
  <si>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</si>
  <si>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</si>
  <si>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</si>
  <si>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</si>
  <si>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</si>
  <si>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</si>
  <si>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</si>
  <si>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</si>
  <si>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</si>
  <si>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</si>
  <si>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</si>
  <si>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</si>
  <si>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</si>
  <si>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</si>
  <si>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</si>
  <si>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</si>
  <si>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</si>
  <si>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</si>
  <si>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</si>
  <si>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</si>
  <si>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</si>
  <si>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</si>
  <si>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</si>
  <si>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</si>
  <si>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</si>
  <si>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</si>
  <si>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</si>
  <si>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</si>
  <si>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</si>
  <si>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</si>
  <si>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</si>
  <si>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</si>
  <si>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</si>
  <si>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</si>
  <si>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</si>
  <si>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</si>
  <si>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</si>
  <si>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</si>
  <si>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</si>
  <si>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</si>
  <si>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</si>
  <si>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</si>
  <si>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</si>
  <si>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</si>
  <si>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</si>
  <si>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</si>
  <si>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</si>
  <si>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</si>
  <si>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 Aprobado por </t>
  </si>
  <si>
    <t xml:space="preserve">  Director Ejecutivo</t>
  </si>
  <si>
    <t xml:space="preserve">              Ilania Quezada Luciano</t>
  </si>
  <si>
    <t xml:space="preserve">                   Preparado por </t>
  </si>
  <si>
    <t xml:space="preserve">               Enc. de Presupuesto</t>
  </si>
  <si>
    <r>
      <rPr>
        <b/>
        <sz val="22"/>
        <color theme="1"/>
        <rFont val="Calibri"/>
        <family val="2"/>
        <scheme val="minor"/>
      </rPr>
      <t>Fuente:</t>
    </r>
    <r>
      <rPr>
        <sz val="22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</si>
  <si>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                                                                                                                                                                          Autorizado por</t>
  </si>
  <si>
    <t xml:space="preserve">                                                          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</si>
  <si>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                                                                                                              Pablo M. Grimaldi Hernández</t>
  </si>
  <si>
    <t xml:space="preserve">         Claudio A. Caamaño Vélez</t>
  </si>
  <si>
    <t>2.5.5- TRANSFERENCIAS DE CAPITAL A INSTITUCIONES PUBICAS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</si>
</sst>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name val="Times New Roman"/>
      <family val="1"/>
    </font>
    <font>
      <b/>
      <sz val="22"/>
      <color theme="1"/>
      <name val="Times New Roman"/>
      <family val="1"/>
    </font>
    <font>
      <b/>
      <sz val="22"/>
      <color rgb="FF000000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4"/>
      <color theme="1"/>
      <name val="Times New Roman"/>
      <family val="1"/>
    </font>
    <font>
      <b/>
      <sz val="26"/>
      <color theme="0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8"/>
      <color rgb="FF00000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6"/>
      <name val="Times New Roman"/>
      <family val="1"/>
    </font>
    <font>
      <b/>
      <sz val="2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3" fillId="0" borderId="0" xfId="1" applyFont="1"/>
    <xf numFmtId="43" fontId="23" fillId="0" borderId="0" xfId="0" applyNumberFormat="1" applyFont="1"/>
    <xf numFmtId="0" fontId="23" fillId="0" borderId="0" xfId="0" applyFont="1"/>
    <xf numFmtId="0" fontId="24" fillId="0" borderId="0" xfId="0" applyFont="1" applyAlignment="1">
      <alignment vertical="top"/>
    </xf>
    <xf numFmtId="0" fontId="25" fillId="0" borderId="0" xfId="0" applyFont="1" applyAlignment="1">
      <alignment horizontal="center"/>
    </xf>
    <xf numFmtId="43" fontId="27" fillId="0" borderId="1" xfId="0" applyNumberFormat="1" applyFont="1" applyBorder="1"/>
    <xf numFmtId="0" fontId="28" fillId="0" borderId="0" xfId="0" applyFont="1" applyAlignment="1">
      <alignment horizontal="center"/>
    </xf>
    <xf numFmtId="0" fontId="29" fillId="2" borderId="2" xfId="0" applyFont="1" applyFill="1" applyBorder="1" applyAlignment="1">
      <alignment vertical="center"/>
    </xf>
    <xf numFmtId="43" fontId="29" fillId="2" borderId="2" xfId="1" applyFont="1" applyFill="1" applyBorder="1"/>
    <xf numFmtId="0" fontId="29" fillId="2" borderId="3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/>
    </xf>
    <xf numFmtId="0" fontId="27" fillId="0" borderId="0" xfId="0" applyFont="1" applyAlignment="1">
      <alignment horizontal="left" indent="1"/>
    </xf>
    <xf numFmtId="43" fontId="27" fillId="0" borderId="0" xfId="1" applyFont="1"/>
    <xf numFmtId="0" fontId="30" fillId="0" borderId="0" xfId="0" applyFont="1" applyAlignment="1">
      <alignment horizontal="left" indent="2"/>
    </xf>
    <xf numFmtId="43" fontId="30" fillId="0" borderId="0" xfId="1" applyFont="1"/>
    <xf numFmtId="43" fontId="30" fillId="0" borderId="6" xfId="1" applyFont="1" applyBorder="1"/>
    <xf numFmtId="0" fontId="30" fillId="0" borderId="0" xfId="0" applyFont="1" applyAlignment="1">
      <alignment horizontal="left" vertical="justify" wrapText="1" indent="2"/>
    </xf>
    <xf numFmtId="43" fontId="30" fillId="0" borderId="0" xfId="1" applyFont="1" applyBorder="1"/>
    <xf numFmtId="9" fontId="30" fillId="0" borderId="0" xfId="2" applyFont="1" applyAlignment="1">
      <alignment horizontal="left" vertical="justify" wrapText="1" indent="2"/>
    </xf>
    <xf numFmtId="43" fontId="27" fillId="0" borderId="0" xfId="1" applyFont="1" applyBorder="1"/>
    <xf numFmtId="0" fontId="27" fillId="0" borderId="0" xfId="0" applyFont="1" applyAlignment="1">
      <alignment horizontal="left" vertical="justify" wrapText="1" indent="2"/>
    </xf>
    <xf numFmtId="43" fontId="30" fillId="0" borderId="0" xfId="0" applyNumberFormat="1" applyFont="1"/>
    <xf numFmtId="164" fontId="27" fillId="0" borderId="1" xfId="0" applyNumberFormat="1" applyFont="1" applyBorder="1"/>
    <xf numFmtId="43" fontId="27" fillId="0" borderId="1" xfId="1" applyFont="1" applyBorder="1"/>
    <xf numFmtId="0" fontId="33" fillId="0" borderId="0" xfId="0" applyFont="1" applyAlignment="1">
      <alignment vertical="top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top" wrapText="1" readingOrder="1"/>
    </xf>
    <xf numFmtId="0" fontId="31" fillId="0" borderId="0" xfId="0" applyFont="1" applyAlignment="1">
      <alignment horizontal="center" vertical="top" wrapText="1" readingOrder="1"/>
    </xf>
    <xf numFmtId="17" fontId="32" fillId="0" borderId="5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top" wrapText="1" readingOrder="1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</xdr:row>
      <xdr:rowOff>127000</xdr:rowOff>
    </xdr:from>
    <xdr:to>
      <xdr:col>0</xdr:col>
      <xdr:colOff>3984625</xdr:colOff>
      <xdr:row>6</xdr:row>
      <xdr:rowOff>333375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492125"/>
          <a:ext cx="3794125" cy="2079625"/>
        </a:xfrm>
        <a:prstGeom prst="rect">
          <a:avLst/>
        </a:prstGeom>
      </xdr:spPr>
    </xdr:pic>
    <xdr:clientData/>
  </xdr:twoCellAnchor>
  <xdr:twoCellAnchor editAs="oneCell">
    <xdr:from>
      <xdr:col>12</xdr:col>
      <xdr:colOff>492125</xdr:colOff>
      <xdr:row>2</xdr:row>
      <xdr:rowOff>254001</xdr:rowOff>
    </xdr:from>
    <xdr:to>
      <xdr:col>13</xdr:col>
      <xdr:colOff>1726405</xdr:colOff>
      <xdr:row>6</xdr:row>
      <xdr:rowOff>349251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3046A-8336-48C4-982B-C37695C4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74500" y="619126"/>
          <a:ext cx="3583780" cy="196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71" t="s">
        <v>92</v>
      </c>
      <c r="D3" s="72"/>
      <c r="E3" s="72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9" t="s">
        <v>93</v>
      </c>
      <c r="D4" s="70"/>
      <c r="E4" s="70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8" t="s">
        <v>94</v>
      </c>
      <c r="D5" s="79"/>
      <c r="E5" s="79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9" t="s">
        <v>101</v>
      </c>
      <c r="D6" s="70"/>
      <c r="E6" s="70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3" t="s">
        <v>76</v>
      </c>
      <c r="D7" s="74"/>
      <c r="E7" s="74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5" t="s">
        <v>66</v>
      </c>
      <c r="D8" s="76" t="s">
        <v>91</v>
      </c>
      <c r="E8" s="76" t="s">
        <v>90</v>
      </c>
      <c r="F8" s="24"/>
    </row>
    <row r="9" spans="2:16" ht="23.25" customHeight="1" x14ac:dyDescent="0.3">
      <c r="C9" s="75"/>
      <c r="D9" s="77"/>
      <c r="E9" s="77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68" t="s">
        <v>103</v>
      </c>
      <c r="D91" s="68"/>
      <c r="E91" s="27" t="s">
        <v>96</v>
      </c>
      <c r="F91" s="27"/>
      <c r="G91" s="13"/>
    </row>
    <row r="92" spans="3:7" ht="16.5" x14ac:dyDescent="0.25">
      <c r="C92" s="68" t="s">
        <v>108</v>
      </c>
      <c r="D92" s="68"/>
      <c r="E92" s="27" t="s">
        <v>109</v>
      </c>
      <c r="F92" s="27"/>
      <c r="G92" s="14"/>
    </row>
    <row r="93" spans="3:7" ht="18.75" customHeight="1" x14ac:dyDescent="0.25">
      <c r="C93" s="68" t="s">
        <v>102</v>
      </c>
      <c r="D93" s="68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67" t="s">
        <v>100</v>
      </c>
      <c r="D95" s="67"/>
      <c r="E95" s="67"/>
      <c r="F95" s="67"/>
      <c r="G95" s="6"/>
    </row>
    <row r="96" spans="3:7" ht="18.75" x14ac:dyDescent="0.3">
      <c r="C96" s="67" t="s">
        <v>97</v>
      </c>
      <c r="D96" s="67"/>
      <c r="E96" s="67"/>
      <c r="F96" s="67"/>
      <c r="G96" s="6"/>
    </row>
    <row r="97" spans="3:7" ht="18.75" x14ac:dyDescent="0.3">
      <c r="C97" s="67" t="s">
        <v>98</v>
      </c>
      <c r="D97" s="67"/>
      <c r="E97" s="67"/>
      <c r="F97" s="67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8"/>
  <sheetViews>
    <sheetView showGridLines="0" tabSelected="1" showWhiteSpace="0" view="pageBreakPreview" zoomScale="50" zoomScaleNormal="70" zoomScaleSheetLayoutView="50" zoomScalePageLayoutView="59" workbookViewId="0">
      <selection activeCell="D18" sqref="D18"/>
    </sheetView>
  </sheetViews>
  <sheetFormatPr defaultColWidth="11.42578125" defaultRowHeight="28.5" x14ac:dyDescent="0.45"/>
  <cols>
    <col min="1" max="1" width="154.140625" style="42" customWidth="1"/>
    <col min="2" max="2" width="37.28515625" style="42" customWidth="1"/>
    <col min="3" max="3" width="36.7109375" style="42" customWidth="1"/>
    <col min="4" max="4" width="37" style="42" customWidth="1"/>
    <col min="5" max="5" width="33" style="42" customWidth="1"/>
    <col min="6" max="6" width="36.42578125" style="42" customWidth="1"/>
    <col min="7" max="7" width="36" style="42" customWidth="1"/>
    <col min="8" max="8" width="35.85546875" style="42" customWidth="1"/>
    <col min="9" max="9" width="38.140625" style="42" customWidth="1"/>
    <col min="10" max="10" width="36.7109375" style="42" customWidth="1"/>
    <col min="11" max="13" width="35.140625" style="42" customWidth="1"/>
    <col min="14" max="14" width="39" style="42" customWidth="1"/>
    <col min="15" max="15" width="11.42578125" style="42"/>
    <col min="16" max="16" width="24.5703125" style="42" customWidth="1"/>
    <col min="17" max="16384" width="11.42578125" style="42"/>
  </cols>
  <sheetData>
    <row r="1" spans="1:14" ht="12" customHeight="1" x14ac:dyDescent="0.45"/>
    <row r="2" spans="1:14" ht="16.5" customHeight="1" x14ac:dyDescent="0.45"/>
    <row r="3" spans="1:14" ht="36" x14ac:dyDescent="0.45">
      <c r="A3" s="80" t="s">
        <v>92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ht="39" customHeight="1" x14ac:dyDescent="0.45">
      <c r="A4" s="80" t="s">
        <v>93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4" ht="36" x14ac:dyDescent="0.45">
      <c r="A5" s="82">
        <v>45627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4" ht="36" x14ac:dyDescent="0.45">
      <c r="A6" s="80" t="s">
        <v>95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x14ac:dyDescent="0.45">
      <c r="A7" s="84" t="s">
        <v>76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ht="33" customHeight="1" x14ac:dyDescent="0.45">
      <c r="A8" s="49" t="s">
        <v>66</v>
      </c>
      <c r="B8" s="50" t="s">
        <v>78</v>
      </c>
      <c r="C8" s="50" t="s">
        <v>79</v>
      </c>
      <c r="D8" s="50" t="s">
        <v>80</v>
      </c>
      <c r="E8" s="50" t="s">
        <v>81</v>
      </c>
      <c r="F8" s="51" t="s">
        <v>82</v>
      </c>
      <c r="G8" s="50" t="s">
        <v>83</v>
      </c>
      <c r="H8" s="51" t="s">
        <v>84</v>
      </c>
      <c r="I8" s="50" t="s">
        <v>85</v>
      </c>
      <c r="J8" s="50" t="s">
        <v>86</v>
      </c>
      <c r="K8" s="50" t="s">
        <v>87</v>
      </c>
      <c r="L8" s="50" t="s">
        <v>88</v>
      </c>
      <c r="M8" s="51" t="s">
        <v>89</v>
      </c>
      <c r="N8" s="50" t="s">
        <v>77</v>
      </c>
    </row>
    <row r="9" spans="1:14" ht="32.25" customHeight="1" x14ac:dyDescent="0.5">
      <c r="A9" s="52" t="s">
        <v>0</v>
      </c>
      <c r="B9" s="45">
        <f>+B10+B16+B26+B36+B45+B53+B64+B68+B71</f>
        <v>8118935.0099999998</v>
      </c>
      <c r="C9" s="45">
        <f>+C10+C16+C26+C36+C45+C53+C64+C68+C71</f>
        <v>10932784.92</v>
      </c>
      <c r="D9" s="45">
        <f>+D10+D16+D26+D36+D45+D53+D64+D68+D71</f>
        <v>10041727.189999999</v>
      </c>
      <c r="E9" s="45">
        <f t="shared" ref="E9:J9" si="0">+E10+E16+E26+E36+E45+E53+E64+E68+E71+E75</f>
        <v>3956646.7199999997</v>
      </c>
      <c r="F9" s="45">
        <f t="shared" si="0"/>
        <v>26316838.159999996</v>
      </c>
      <c r="G9" s="45">
        <f t="shared" si="0"/>
        <v>12573043.389999999</v>
      </c>
      <c r="H9" s="45">
        <f t="shared" si="0"/>
        <v>11864316.23</v>
      </c>
      <c r="I9" s="45">
        <f t="shared" si="0"/>
        <v>13754965.260000002</v>
      </c>
      <c r="J9" s="45">
        <f t="shared" si="0"/>
        <v>15841849.220000001</v>
      </c>
      <c r="K9" s="45">
        <f>+K10+K16+K26+K36+K45+K53+K63+K68+K71+K75</f>
        <v>21198127.270000003</v>
      </c>
      <c r="L9" s="45">
        <f>+L10+L16+L26+L36+L45+L53+L63+L68+L71+L75</f>
        <v>25063713.759999998</v>
      </c>
      <c r="M9" s="45">
        <f>+M10+M16+M26+M36+M45+M53+M63+M68+M71+M75</f>
        <v>23097046.809999999</v>
      </c>
      <c r="N9" s="45">
        <f t="shared" ref="N9" si="1">+N10+N16+N26+N36+N45+N53+N63+N68+N71+N75</f>
        <v>182759993.94000003</v>
      </c>
    </row>
    <row r="10" spans="1:14" ht="33" customHeight="1" x14ac:dyDescent="0.5">
      <c r="A10" s="53" t="s">
        <v>1</v>
      </c>
      <c r="B10" s="54">
        <f t="shared" ref="B10:M10" si="2">+B11+B12+B13+B14+B15</f>
        <v>7846696.0199999996</v>
      </c>
      <c r="C10" s="54">
        <f t="shared" si="2"/>
        <v>8247311.4900000002</v>
      </c>
      <c r="D10" s="54">
        <f>+D11+D12+D13+D14+D15</f>
        <v>8832276.8200000003</v>
      </c>
      <c r="E10" s="54">
        <f t="shared" si="2"/>
        <v>-118431.33</v>
      </c>
      <c r="F10" s="54">
        <f t="shared" si="2"/>
        <v>24310777.299999997</v>
      </c>
      <c r="G10" s="54">
        <f t="shared" si="2"/>
        <v>9805822.6600000001</v>
      </c>
      <c r="H10" s="54">
        <f t="shared" si="2"/>
        <v>9960143.2300000004</v>
      </c>
      <c r="I10" s="54">
        <f t="shared" si="2"/>
        <v>10725686.210000001</v>
      </c>
      <c r="J10" s="54">
        <f t="shared" si="2"/>
        <v>10268912.470000001</v>
      </c>
      <c r="K10" s="54">
        <f t="shared" si="2"/>
        <v>18220123.710000001</v>
      </c>
      <c r="L10" s="54">
        <f>+L11+L12+L13+L14+L15</f>
        <v>18692078.149999999</v>
      </c>
      <c r="M10" s="54">
        <f t="shared" si="2"/>
        <v>11689062.5</v>
      </c>
      <c r="N10" s="54">
        <f t="shared" ref="N10:N76" si="3">+B10+C10+D10+E10+F10+G10+H10+I10+J10+K10+L10+M10</f>
        <v>138480459.23000002</v>
      </c>
    </row>
    <row r="11" spans="1:14" ht="30" customHeight="1" x14ac:dyDescent="0.5">
      <c r="A11" s="55" t="s">
        <v>2</v>
      </c>
      <c r="B11" s="56">
        <v>6774500</v>
      </c>
      <c r="C11" s="56">
        <v>7126000</v>
      </c>
      <c r="D11" s="56">
        <v>7631689.4299999997</v>
      </c>
      <c r="E11" s="56">
        <v>0</v>
      </c>
      <c r="F11" s="56">
        <v>15438000</v>
      </c>
      <c r="G11" s="56">
        <v>8115500</v>
      </c>
      <c r="H11" s="56">
        <v>8575000</v>
      </c>
      <c r="I11" s="56">
        <v>9054143.9800000004</v>
      </c>
      <c r="J11" s="56">
        <v>8692500</v>
      </c>
      <c r="K11" s="56">
        <v>8828521</v>
      </c>
      <c r="L11" s="56">
        <v>16685041.619999999</v>
      </c>
      <c r="M11" s="56">
        <v>8858973.2300000004</v>
      </c>
      <c r="N11" s="56">
        <f t="shared" si="3"/>
        <v>105779869.26000001</v>
      </c>
    </row>
    <row r="12" spans="1:14" ht="30" customHeight="1" x14ac:dyDescent="0.5">
      <c r="A12" s="55" t="s">
        <v>3</v>
      </c>
      <c r="B12" s="56">
        <v>56000</v>
      </c>
      <c r="C12" s="57">
        <v>56000</v>
      </c>
      <c r="D12" s="56">
        <v>56000</v>
      </c>
      <c r="E12" s="56">
        <v>0</v>
      </c>
      <c r="F12" s="56">
        <v>6551187.7199999997</v>
      </c>
      <c r="G12" s="56">
        <v>470500</v>
      </c>
      <c r="H12" s="56">
        <v>96000</v>
      </c>
      <c r="I12" s="56">
        <v>335000</v>
      </c>
      <c r="J12" s="56">
        <v>269000</v>
      </c>
      <c r="K12" s="56">
        <v>8080749.9900000002</v>
      </c>
      <c r="L12" s="56">
        <v>706583.32</v>
      </c>
      <c r="M12" s="56">
        <v>1615500</v>
      </c>
      <c r="N12" s="56">
        <f t="shared" si="3"/>
        <v>18292521.030000001</v>
      </c>
    </row>
    <row r="13" spans="1:14" ht="30" customHeight="1" x14ac:dyDescent="0.5">
      <c r="A13" s="55" t="s">
        <v>4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/>
      <c r="M13" s="56"/>
      <c r="N13" s="56">
        <f t="shared" si="3"/>
        <v>0</v>
      </c>
    </row>
    <row r="14" spans="1:14" ht="30" customHeight="1" x14ac:dyDescent="0.5">
      <c r="A14" s="55" t="s">
        <v>5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/>
      <c r="M14" s="56"/>
      <c r="N14" s="56">
        <f>+B14+C14+D14+E14+F14+G14+H14+I14+J14+K14+L14+M14</f>
        <v>0</v>
      </c>
    </row>
    <row r="15" spans="1:14" ht="30" customHeight="1" x14ac:dyDescent="0.5">
      <c r="A15" s="58" t="s">
        <v>6</v>
      </c>
      <c r="B15" s="56">
        <v>1016196.02</v>
      </c>
      <c r="C15" s="56">
        <v>1065311.49</v>
      </c>
      <c r="D15" s="56">
        <v>1144587.3899999999</v>
      </c>
      <c r="E15" s="56">
        <v>-118431.33</v>
      </c>
      <c r="F15" s="56">
        <v>2321589.58</v>
      </c>
      <c r="G15" s="56">
        <v>1219822.6599999999</v>
      </c>
      <c r="H15" s="56">
        <v>1289143.23</v>
      </c>
      <c r="I15" s="56">
        <v>1336542.23</v>
      </c>
      <c r="J15" s="56">
        <v>1307412.47</v>
      </c>
      <c r="K15" s="56">
        <v>1310852.72</v>
      </c>
      <c r="L15" s="56">
        <v>1300453.21</v>
      </c>
      <c r="M15" s="56">
        <v>1214589.27</v>
      </c>
      <c r="N15" s="56">
        <f>+B15+C15+D15+E15+F15+G15+H15+I15+J15+K15+L15+M15</f>
        <v>14408068.940000001</v>
      </c>
    </row>
    <row r="16" spans="1:14" ht="36" customHeight="1" x14ac:dyDescent="0.5">
      <c r="A16" s="53" t="s">
        <v>7</v>
      </c>
      <c r="B16" s="54">
        <f t="shared" ref="B16:J16" si="4">+B17+B18+B19+B20+B21+B22+B23+B24+B25</f>
        <v>272238.99</v>
      </c>
      <c r="C16" s="54">
        <f t="shared" si="4"/>
        <v>2685473.4299999997</v>
      </c>
      <c r="D16" s="54">
        <f>+D17+D18+D19+D20+D21+D22+D23+D24+D25</f>
        <v>669184.66999999993</v>
      </c>
      <c r="E16" s="54">
        <f>+E17+E18+E19+E20+E21+E22+E23+E24+E25</f>
        <v>2019869.7599999998</v>
      </c>
      <c r="F16" s="54">
        <f t="shared" si="4"/>
        <v>1597591.5400000003</v>
      </c>
      <c r="G16" s="54">
        <f t="shared" si="4"/>
        <v>2070053.44</v>
      </c>
      <c r="H16" s="54">
        <f t="shared" si="4"/>
        <v>1507027.6</v>
      </c>
      <c r="I16" s="54">
        <f t="shared" si="4"/>
        <v>1862636.6300000001</v>
      </c>
      <c r="J16" s="54">
        <f t="shared" si="4"/>
        <v>1764742.0899999999</v>
      </c>
      <c r="K16" s="54">
        <f>+K17+K18+K19+K20+K21+K22+K23+K24+K25</f>
        <v>1078680.6900000002</v>
      </c>
      <c r="L16" s="54">
        <f>+L17+L18+L19+L20+L21+L22+L23+L24+L25</f>
        <v>1942919.34</v>
      </c>
      <c r="M16" s="54">
        <f>+M17+M18+M19+M20+M21+M22+M23+M24+M25</f>
        <v>6417456.6600000001</v>
      </c>
      <c r="N16" s="54">
        <f t="shared" si="3"/>
        <v>23887874.84</v>
      </c>
    </row>
    <row r="17" spans="1:16" ht="30" customHeight="1" x14ac:dyDescent="0.5">
      <c r="A17" s="55" t="s">
        <v>8</v>
      </c>
      <c r="B17" s="56">
        <v>272238.99</v>
      </c>
      <c r="C17" s="56">
        <v>311792.90999999997</v>
      </c>
      <c r="D17" s="56">
        <v>176180.69</v>
      </c>
      <c r="E17" s="56">
        <v>399194.92</v>
      </c>
      <c r="F17" s="56">
        <v>46297.81</v>
      </c>
      <c r="G17" s="56">
        <v>511482.21</v>
      </c>
      <c r="H17" s="56">
        <v>0</v>
      </c>
      <c r="I17" s="56">
        <v>565594.71</v>
      </c>
      <c r="J17" s="56">
        <v>295088.57</v>
      </c>
      <c r="K17" s="56">
        <v>48818.83</v>
      </c>
      <c r="L17" s="56">
        <v>305032.21999999997</v>
      </c>
      <c r="M17" s="56">
        <v>215068.84</v>
      </c>
      <c r="N17" s="56">
        <f t="shared" si="3"/>
        <v>3146790.6999999993</v>
      </c>
    </row>
    <row r="18" spans="1:16" ht="30" customHeight="1" x14ac:dyDescent="0.5">
      <c r="A18" s="58" t="s">
        <v>9</v>
      </c>
      <c r="B18" s="56">
        <v>0</v>
      </c>
      <c r="C18" s="56">
        <v>0</v>
      </c>
      <c r="D18" s="56">
        <v>0</v>
      </c>
      <c r="E18" s="56">
        <v>169796.1</v>
      </c>
      <c r="F18" s="56">
        <v>7345</v>
      </c>
      <c r="G18" s="56">
        <v>71301.5</v>
      </c>
      <c r="H18" s="56">
        <v>4976</v>
      </c>
      <c r="I18" s="56">
        <v>0</v>
      </c>
      <c r="J18" s="56">
        <v>199095.5</v>
      </c>
      <c r="K18" s="56">
        <v>4698</v>
      </c>
      <c r="L18" s="56">
        <v>0</v>
      </c>
      <c r="M18" s="56">
        <v>225985.4</v>
      </c>
      <c r="N18" s="56">
        <f t="shared" si="3"/>
        <v>683197.5</v>
      </c>
    </row>
    <row r="19" spans="1:16" ht="30" customHeight="1" x14ac:dyDescent="0.5">
      <c r="A19" s="55" t="s">
        <v>10</v>
      </c>
      <c r="B19" s="56">
        <v>0</v>
      </c>
      <c r="C19" s="56">
        <v>717751.72</v>
      </c>
      <c r="D19" s="56">
        <v>95200</v>
      </c>
      <c r="E19" s="56">
        <v>817861.92</v>
      </c>
      <c r="F19" s="56">
        <v>1016847.98</v>
      </c>
      <c r="G19" s="56">
        <v>404600</v>
      </c>
      <c r="H19" s="56">
        <v>486876.62</v>
      </c>
      <c r="I19" s="56">
        <v>109550</v>
      </c>
      <c r="J19" s="56">
        <v>48930.97</v>
      </c>
      <c r="K19" s="56">
        <v>109039.92</v>
      </c>
      <c r="L19" s="56">
        <v>511280.51</v>
      </c>
      <c r="M19" s="56">
        <v>439264.69</v>
      </c>
      <c r="N19" s="56">
        <f t="shared" si="3"/>
        <v>4757204.330000001</v>
      </c>
    </row>
    <row r="20" spans="1:16" ht="30" customHeight="1" x14ac:dyDescent="0.5">
      <c r="A20" s="55" t="s">
        <v>11</v>
      </c>
      <c r="B20" s="56">
        <v>0</v>
      </c>
      <c r="C20" s="56">
        <v>0</v>
      </c>
      <c r="D20" s="56">
        <v>0</v>
      </c>
      <c r="E20" s="56">
        <v>224220</v>
      </c>
      <c r="F20" s="56">
        <v>1220</v>
      </c>
      <c r="G20" s="56">
        <v>0</v>
      </c>
      <c r="H20" s="56">
        <v>969.6</v>
      </c>
      <c r="I20" s="56">
        <v>44599.02</v>
      </c>
      <c r="J20" s="56">
        <v>0</v>
      </c>
      <c r="K20" s="56">
        <v>2765.6</v>
      </c>
      <c r="L20" s="56">
        <v>264970.02</v>
      </c>
      <c r="M20" s="56">
        <v>266428.24</v>
      </c>
      <c r="N20" s="56">
        <f t="shared" si="3"/>
        <v>805172.48</v>
      </c>
    </row>
    <row r="21" spans="1:16" ht="30" customHeight="1" x14ac:dyDescent="0.5">
      <c r="A21" s="55" t="s">
        <v>12</v>
      </c>
      <c r="B21" s="56">
        <v>0</v>
      </c>
      <c r="C21" s="56">
        <v>1485600</v>
      </c>
      <c r="D21" s="56">
        <v>0</v>
      </c>
      <c r="E21" s="56">
        <v>0</v>
      </c>
      <c r="F21" s="56">
        <v>0</v>
      </c>
      <c r="G21" s="56">
        <v>0</v>
      </c>
      <c r="H21" s="56">
        <v>520152</v>
      </c>
      <c r="I21" s="56">
        <v>204270</v>
      </c>
      <c r="J21" s="56">
        <v>386638.65</v>
      </c>
      <c r="K21" s="56">
        <v>498166.42</v>
      </c>
      <c r="L21" s="56">
        <v>113727.45</v>
      </c>
      <c r="M21" s="56">
        <v>1509283</v>
      </c>
      <c r="N21" s="56">
        <f t="shared" si="3"/>
        <v>4717837.5199999996</v>
      </c>
      <c r="P21" s="40"/>
    </row>
    <row r="22" spans="1:16" ht="30" customHeight="1" x14ac:dyDescent="0.5">
      <c r="A22" s="55" t="s">
        <v>13</v>
      </c>
      <c r="B22" s="56">
        <v>0</v>
      </c>
      <c r="C22" s="56">
        <v>170328.8</v>
      </c>
      <c r="D22" s="56">
        <v>353253</v>
      </c>
      <c r="E22" s="56">
        <v>189056.4</v>
      </c>
      <c r="F22" s="56">
        <v>167914.83</v>
      </c>
      <c r="G22" s="56">
        <v>189416.4</v>
      </c>
      <c r="H22" s="56">
        <v>204883.3</v>
      </c>
      <c r="I22" s="56">
        <v>206306.8</v>
      </c>
      <c r="J22" s="56">
        <v>207998</v>
      </c>
      <c r="K22" s="56">
        <v>205832.3</v>
      </c>
      <c r="L22" s="56">
        <v>198553.3</v>
      </c>
      <c r="M22" s="56">
        <v>448072.51</v>
      </c>
      <c r="N22" s="56">
        <f t="shared" si="3"/>
        <v>2541615.64</v>
      </c>
      <c r="P22" s="40"/>
    </row>
    <row r="23" spans="1:16" ht="64.5" x14ac:dyDescent="0.5">
      <c r="A23" s="58" t="s">
        <v>14</v>
      </c>
      <c r="B23" s="56">
        <v>0</v>
      </c>
      <c r="C23" s="56">
        <v>0</v>
      </c>
      <c r="D23" s="56">
        <v>32750.98</v>
      </c>
      <c r="E23" s="56">
        <v>72743.27</v>
      </c>
      <c r="F23" s="56">
        <v>54774.29</v>
      </c>
      <c r="G23" s="56">
        <v>196103.26</v>
      </c>
      <c r="H23" s="56">
        <v>136756.1</v>
      </c>
      <c r="I23" s="56">
        <v>110054.1</v>
      </c>
      <c r="J23" s="56">
        <v>42486.41</v>
      </c>
      <c r="K23" s="56">
        <v>86191.039999999994</v>
      </c>
      <c r="L23" s="56">
        <v>37359.839999999997</v>
      </c>
      <c r="M23" s="56">
        <v>155308.82999999999</v>
      </c>
      <c r="N23" s="56">
        <f t="shared" si="3"/>
        <v>924528.12</v>
      </c>
      <c r="P23" s="40"/>
    </row>
    <row r="24" spans="1:16" ht="30" customHeight="1" x14ac:dyDescent="0.5">
      <c r="A24" s="58" t="s">
        <v>15</v>
      </c>
      <c r="B24" s="56">
        <v>0</v>
      </c>
      <c r="C24" s="56">
        <v>0</v>
      </c>
      <c r="D24" s="56">
        <v>11800</v>
      </c>
      <c r="E24" s="56">
        <v>37012.449999999997</v>
      </c>
      <c r="F24" s="56">
        <v>79200.33</v>
      </c>
      <c r="G24" s="56">
        <v>349892</v>
      </c>
      <c r="H24" s="56">
        <v>90650.99</v>
      </c>
      <c r="I24" s="56">
        <v>515000</v>
      </c>
      <c r="J24" s="56">
        <v>258800</v>
      </c>
      <c r="K24" s="56">
        <v>94465.08</v>
      </c>
      <c r="L24" s="59">
        <v>419425</v>
      </c>
      <c r="M24" s="59">
        <v>2911276</v>
      </c>
      <c r="N24" s="59">
        <f t="shared" si="3"/>
        <v>4767521.8499999996</v>
      </c>
      <c r="P24" s="41"/>
    </row>
    <row r="25" spans="1:16" ht="41.25" customHeight="1" x14ac:dyDescent="0.5">
      <c r="A25" s="60" t="s">
        <v>16</v>
      </c>
      <c r="B25" s="56">
        <v>0</v>
      </c>
      <c r="C25" s="56">
        <v>0</v>
      </c>
      <c r="D25" s="56">
        <v>0</v>
      </c>
      <c r="E25" s="56">
        <v>109984.7</v>
      </c>
      <c r="F25" s="56">
        <v>223991.3</v>
      </c>
      <c r="G25" s="56">
        <v>347258.07</v>
      </c>
      <c r="H25" s="56">
        <v>61762.99</v>
      </c>
      <c r="I25" s="56">
        <v>107262</v>
      </c>
      <c r="J25" s="56">
        <v>325703.99</v>
      </c>
      <c r="K25" s="56">
        <v>28703.5</v>
      </c>
      <c r="L25" s="56">
        <v>92571</v>
      </c>
      <c r="M25" s="56">
        <v>246769.15</v>
      </c>
      <c r="N25" s="56">
        <f t="shared" si="3"/>
        <v>1544006.7</v>
      </c>
    </row>
    <row r="26" spans="1:16" ht="35.25" customHeight="1" x14ac:dyDescent="0.5">
      <c r="A26" s="53" t="s">
        <v>17</v>
      </c>
      <c r="B26" s="54">
        <f t="shared" ref="B26:M26" si="5">+B27+B28+B29+B30+B31+B32+B33+B34+B35</f>
        <v>0</v>
      </c>
      <c r="C26" s="54">
        <f t="shared" si="5"/>
        <v>0</v>
      </c>
      <c r="D26" s="54">
        <f t="shared" si="5"/>
        <v>422985.7</v>
      </c>
      <c r="E26" s="54">
        <f t="shared" si="5"/>
        <v>2002438.69</v>
      </c>
      <c r="F26" s="54">
        <f t="shared" si="5"/>
        <v>348827.4</v>
      </c>
      <c r="G26" s="54">
        <f t="shared" si="5"/>
        <v>157734.62</v>
      </c>
      <c r="H26" s="54">
        <f t="shared" si="5"/>
        <v>375905.4</v>
      </c>
      <c r="I26" s="54">
        <f t="shared" si="5"/>
        <v>458906.28</v>
      </c>
      <c r="J26" s="54">
        <f t="shared" si="5"/>
        <v>1625971.49</v>
      </c>
      <c r="K26" s="54">
        <f t="shared" si="5"/>
        <v>622437.46</v>
      </c>
      <c r="L26" s="54">
        <f>+L27+L28+L29+L30+L31+L32+L33+L34+L35</f>
        <v>2053239.64</v>
      </c>
      <c r="M26" s="54">
        <f t="shared" si="5"/>
        <v>1412984.31</v>
      </c>
      <c r="N26" s="54">
        <f>+N27+N28+N29+N30+N31+N32+N33+N34+N35</f>
        <v>9481430.9899999984</v>
      </c>
    </row>
    <row r="27" spans="1:16" ht="30.75" customHeight="1" x14ac:dyDescent="0.5">
      <c r="A27" s="58" t="s">
        <v>18</v>
      </c>
      <c r="B27" s="56">
        <v>0</v>
      </c>
      <c r="C27" s="56">
        <v>0</v>
      </c>
      <c r="D27" s="56">
        <v>28024.799999999999</v>
      </c>
      <c r="E27" s="56">
        <v>62697.440000000002</v>
      </c>
      <c r="F27" s="56">
        <v>89466.99</v>
      </c>
      <c r="G27" s="56">
        <v>10320</v>
      </c>
      <c r="H27" s="56">
        <v>3308</v>
      </c>
      <c r="I27" s="56">
        <v>56407.88</v>
      </c>
      <c r="J27" s="56">
        <v>0</v>
      </c>
      <c r="K27" s="56">
        <v>42310.01</v>
      </c>
      <c r="L27" s="56">
        <v>60221.4</v>
      </c>
      <c r="M27" s="56">
        <v>3720</v>
      </c>
      <c r="N27" s="59">
        <f t="shared" si="3"/>
        <v>356476.52</v>
      </c>
    </row>
    <row r="28" spans="1:16" ht="31.5" customHeight="1" x14ac:dyDescent="0.5">
      <c r="A28" s="55" t="s">
        <v>19</v>
      </c>
      <c r="B28" s="56">
        <v>0</v>
      </c>
      <c r="C28" s="56">
        <v>0</v>
      </c>
      <c r="D28" s="56">
        <v>0</v>
      </c>
      <c r="E28" s="56">
        <v>0</v>
      </c>
      <c r="F28" s="56">
        <v>31624</v>
      </c>
      <c r="G28" s="56">
        <v>64841</v>
      </c>
      <c r="H28" s="56">
        <v>146015</v>
      </c>
      <c r="I28" s="56">
        <v>0</v>
      </c>
      <c r="J28" s="56">
        <v>7500</v>
      </c>
      <c r="K28" s="56">
        <v>1190</v>
      </c>
      <c r="L28" s="56">
        <v>66375</v>
      </c>
      <c r="M28" s="56">
        <v>71714.97</v>
      </c>
      <c r="N28" s="59">
        <f t="shared" si="3"/>
        <v>389259.97</v>
      </c>
    </row>
    <row r="29" spans="1:16" ht="30.75" customHeight="1" x14ac:dyDescent="0.5">
      <c r="A29" s="58" t="s">
        <v>20</v>
      </c>
      <c r="B29" s="56">
        <v>0</v>
      </c>
      <c r="C29" s="56">
        <v>0</v>
      </c>
      <c r="D29" s="56">
        <v>6597.1</v>
      </c>
      <c r="E29" s="56">
        <v>50543.55</v>
      </c>
      <c r="F29" s="56">
        <v>0</v>
      </c>
      <c r="G29" s="56">
        <v>29600.3</v>
      </c>
      <c r="H29" s="56">
        <v>29715</v>
      </c>
      <c r="I29" s="56">
        <v>36249.03</v>
      </c>
      <c r="J29" s="56">
        <v>69931.759999999995</v>
      </c>
      <c r="K29" s="56">
        <v>10974.67</v>
      </c>
      <c r="L29" s="56">
        <v>76265.52</v>
      </c>
      <c r="M29" s="56">
        <v>0</v>
      </c>
      <c r="N29" s="59">
        <f t="shared" si="3"/>
        <v>309876.93</v>
      </c>
    </row>
    <row r="30" spans="1:16" ht="25.5" customHeight="1" x14ac:dyDescent="0.5">
      <c r="A30" s="55" t="s">
        <v>21</v>
      </c>
      <c r="B30" s="56">
        <v>0</v>
      </c>
      <c r="C30" s="56">
        <v>0</v>
      </c>
      <c r="D30" s="56">
        <v>0</v>
      </c>
      <c r="E30" s="56">
        <v>32444.639999999999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2053.1999999999998</v>
      </c>
      <c r="M30" s="56">
        <v>0</v>
      </c>
      <c r="N30" s="59">
        <f t="shared" si="3"/>
        <v>34497.839999999997</v>
      </c>
    </row>
    <row r="31" spans="1:16" ht="36" customHeight="1" x14ac:dyDescent="0.5">
      <c r="A31" s="58" t="s">
        <v>22</v>
      </c>
      <c r="B31" s="56">
        <v>0</v>
      </c>
      <c r="C31" s="56">
        <v>0</v>
      </c>
      <c r="D31" s="56">
        <v>0</v>
      </c>
      <c r="E31" s="56">
        <v>0</v>
      </c>
      <c r="F31" s="56">
        <v>125634.6</v>
      </c>
      <c r="G31" s="56">
        <v>0</v>
      </c>
      <c r="H31" s="56">
        <v>1476.01</v>
      </c>
      <c r="I31" s="56">
        <v>1982.4</v>
      </c>
      <c r="J31" s="56">
        <v>0</v>
      </c>
      <c r="K31" s="56">
        <v>1745.99</v>
      </c>
      <c r="L31" s="56">
        <v>181389.6</v>
      </c>
      <c r="M31" s="56">
        <v>0</v>
      </c>
      <c r="N31" s="59">
        <f t="shared" si="3"/>
        <v>312228.59999999998</v>
      </c>
    </row>
    <row r="32" spans="1:16" ht="36" customHeight="1" x14ac:dyDescent="0.5">
      <c r="A32" s="58" t="s">
        <v>23</v>
      </c>
      <c r="B32" s="56">
        <v>0</v>
      </c>
      <c r="C32" s="56">
        <v>0</v>
      </c>
      <c r="D32" s="56">
        <v>849.6</v>
      </c>
      <c r="E32" s="56">
        <v>23540.32</v>
      </c>
      <c r="F32" s="56">
        <v>1994.13</v>
      </c>
      <c r="G32" s="56">
        <v>0</v>
      </c>
      <c r="H32" s="56">
        <v>30505.15</v>
      </c>
      <c r="I32" s="56">
        <v>3325.64</v>
      </c>
      <c r="J32" s="56">
        <v>16359.1</v>
      </c>
      <c r="K32" s="56">
        <v>18263.419999999998</v>
      </c>
      <c r="L32" s="56">
        <v>3491.99</v>
      </c>
      <c r="M32" s="56">
        <v>0</v>
      </c>
      <c r="N32" s="59">
        <f t="shared" si="3"/>
        <v>98329.35</v>
      </c>
    </row>
    <row r="33" spans="1:14" ht="39" customHeight="1" x14ac:dyDescent="0.5">
      <c r="A33" s="58" t="s">
        <v>24</v>
      </c>
      <c r="B33" s="56">
        <v>0</v>
      </c>
      <c r="C33" s="56">
        <v>0</v>
      </c>
      <c r="D33" s="56">
        <v>1628.4</v>
      </c>
      <c r="E33" s="56">
        <v>1639853.4</v>
      </c>
      <c r="F33" s="56">
        <v>0</v>
      </c>
      <c r="G33" s="56">
        <v>0</v>
      </c>
      <c r="H33" s="56">
        <v>6157.51</v>
      </c>
      <c r="I33" s="56">
        <v>506.93</v>
      </c>
      <c r="J33" s="56">
        <v>1352393.98</v>
      </c>
      <c r="K33" s="56">
        <v>78378</v>
      </c>
      <c r="L33" s="56">
        <v>1355845.48</v>
      </c>
      <c r="M33" s="56">
        <v>1065615</v>
      </c>
      <c r="N33" s="59">
        <f t="shared" si="3"/>
        <v>5500378.6999999993</v>
      </c>
    </row>
    <row r="34" spans="1:14" ht="64.5" x14ac:dyDescent="0.5">
      <c r="A34" s="58" t="s">
        <v>25</v>
      </c>
      <c r="B34" s="56">
        <v>0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9">
        <f t="shared" si="3"/>
        <v>0</v>
      </c>
    </row>
    <row r="35" spans="1:14" ht="32.25" customHeight="1" x14ac:dyDescent="0.5">
      <c r="A35" s="55" t="s">
        <v>26</v>
      </c>
      <c r="B35" s="56">
        <v>0</v>
      </c>
      <c r="C35" s="56">
        <v>0</v>
      </c>
      <c r="D35" s="56">
        <v>385885.8</v>
      </c>
      <c r="E35" s="56">
        <v>193359.34</v>
      </c>
      <c r="F35" s="56">
        <v>100107.68</v>
      </c>
      <c r="G35" s="56">
        <v>52973.32</v>
      </c>
      <c r="H35" s="56">
        <v>158728.73000000001</v>
      </c>
      <c r="I35" s="56">
        <v>360434.4</v>
      </c>
      <c r="J35" s="56">
        <v>179786.65</v>
      </c>
      <c r="K35" s="56">
        <v>469575.37</v>
      </c>
      <c r="L35" s="56">
        <v>307597.45</v>
      </c>
      <c r="M35" s="56">
        <v>271934.34000000003</v>
      </c>
      <c r="N35" s="59">
        <f t="shared" si="3"/>
        <v>2480383.08</v>
      </c>
    </row>
    <row r="36" spans="1:14" ht="32.25" x14ac:dyDescent="0.5">
      <c r="A36" s="53" t="s">
        <v>27</v>
      </c>
      <c r="B36" s="54">
        <f t="shared" ref="B36:M36" si="6">+B37+B38+B39+B40+B41+B42+B43+B44</f>
        <v>0</v>
      </c>
      <c r="C36" s="54">
        <f t="shared" si="6"/>
        <v>0</v>
      </c>
      <c r="D36" s="54">
        <f t="shared" si="6"/>
        <v>0</v>
      </c>
      <c r="E36" s="54">
        <f t="shared" si="6"/>
        <v>0</v>
      </c>
      <c r="F36" s="54">
        <f t="shared" si="6"/>
        <v>0</v>
      </c>
      <c r="G36" s="54">
        <f t="shared" si="6"/>
        <v>0</v>
      </c>
      <c r="H36" s="54">
        <f t="shared" si="6"/>
        <v>0</v>
      </c>
      <c r="I36" s="54">
        <f t="shared" si="6"/>
        <v>0</v>
      </c>
      <c r="J36" s="54">
        <f t="shared" si="6"/>
        <v>1040000</v>
      </c>
      <c r="K36" s="54">
        <f t="shared" si="6"/>
        <v>0</v>
      </c>
      <c r="L36" s="54">
        <f t="shared" si="6"/>
        <v>0</v>
      </c>
      <c r="M36" s="54">
        <f t="shared" si="6"/>
        <v>480000</v>
      </c>
      <c r="N36" s="61">
        <f t="shared" si="3"/>
        <v>1520000</v>
      </c>
    </row>
    <row r="37" spans="1:14" ht="34.5" customHeight="1" x14ac:dyDescent="0.5">
      <c r="A37" s="58" t="s">
        <v>28</v>
      </c>
      <c r="B37" s="56">
        <v>0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1040000</v>
      </c>
      <c r="K37" s="56">
        <v>0</v>
      </c>
      <c r="L37" s="56">
        <v>0</v>
      </c>
      <c r="M37" s="56">
        <v>480000</v>
      </c>
      <c r="N37" s="56">
        <f t="shared" si="3"/>
        <v>1520000</v>
      </c>
    </row>
    <row r="38" spans="1:14" ht="29.25" customHeight="1" x14ac:dyDescent="0.5">
      <c r="A38" s="58" t="s">
        <v>29</v>
      </c>
      <c r="B38" s="56">
        <v>0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f t="shared" si="3"/>
        <v>0</v>
      </c>
    </row>
    <row r="39" spans="1:14" ht="32.25" customHeight="1" x14ac:dyDescent="0.5">
      <c r="A39" s="58" t="s">
        <v>30</v>
      </c>
      <c r="B39" s="56">
        <v>0</v>
      </c>
      <c r="C39" s="56">
        <v>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f t="shared" si="3"/>
        <v>0</v>
      </c>
    </row>
    <row r="40" spans="1:14" ht="38.25" customHeight="1" x14ac:dyDescent="0.5">
      <c r="A40" s="58" t="s">
        <v>31</v>
      </c>
      <c r="B40" s="56">
        <v>0</v>
      </c>
      <c r="C40" s="56">
        <v>0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f t="shared" si="3"/>
        <v>0</v>
      </c>
    </row>
    <row r="41" spans="1:14" ht="31.5" customHeight="1" x14ac:dyDescent="0.5">
      <c r="A41" s="58" t="s">
        <v>32</v>
      </c>
      <c r="B41" s="56">
        <v>0</v>
      </c>
      <c r="C41" s="56">
        <v>0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f t="shared" si="3"/>
        <v>0</v>
      </c>
    </row>
    <row r="42" spans="1:14" ht="33" customHeight="1" x14ac:dyDescent="0.5">
      <c r="A42" s="55" t="s">
        <v>33</v>
      </c>
      <c r="B42" s="56">
        <v>0</v>
      </c>
      <c r="C42" s="56">
        <v>0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>
        <f t="shared" si="3"/>
        <v>0</v>
      </c>
    </row>
    <row r="43" spans="1:14" ht="33.75" customHeight="1" x14ac:dyDescent="0.5">
      <c r="A43" s="58" t="s">
        <v>34</v>
      </c>
      <c r="B43" s="56">
        <v>0</v>
      </c>
      <c r="C43" s="56">
        <v>0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>
        <f t="shared" si="3"/>
        <v>0</v>
      </c>
    </row>
    <row r="44" spans="1:14" ht="33.75" customHeight="1" x14ac:dyDescent="0.5">
      <c r="A44" s="58" t="s">
        <v>35</v>
      </c>
      <c r="B44" s="56">
        <v>0</v>
      </c>
      <c r="C44" s="56">
        <v>0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>
        <f t="shared" si="3"/>
        <v>0</v>
      </c>
    </row>
    <row r="45" spans="1:14" ht="32.25" x14ac:dyDescent="0.5">
      <c r="A45" s="53" t="s">
        <v>36</v>
      </c>
      <c r="B45" s="56">
        <f t="shared" ref="B45:M45" si="7">+B46+B47+B48+B49+B50+B51+B52</f>
        <v>0</v>
      </c>
      <c r="C45" s="56">
        <f t="shared" si="7"/>
        <v>0</v>
      </c>
      <c r="D45" s="56">
        <f t="shared" si="7"/>
        <v>0</v>
      </c>
      <c r="E45" s="56">
        <f t="shared" si="7"/>
        <v>0</v>
      </c>
      <c r="F45" s="56">
        <f t="shared" si="7"/>
        <v>0</v>
      </c>
      <c r="G45" s="56">
        <f t="shared" si="7"/>
        <v>0</v>
      </c>
      <c r="H45" s="56">
        <f t="shared" si="7"/>
        <v>0</v>
      </c>
      <c r="I45" s="56">
        <f t="shared" si="7"/>
        <v>0</v>
      </c>
      <c r="J45" s="56">
        <f t="shared" si="7"/>
        <v>0</v>
      </c>
      <c r="K45" s="56">
        <f t="shared" si="7"/>
        <v>0</v>
      </c>
      <c r="L45" s="56">
        <f t="shared" si="7"/>
        <v>2000000</v>
      </c>
      <c r="M45" s="56">
        <f t="shared" si="7"/>
        <v>0</v>
      </c>
      <c r="N45" s="56">
        <f t="shared" si="3"/>
        <v>2000000</v>
      </c>
    </row>
    <row r="46" spans="1:14" ht="39.75" customHeight="1" x14ac:dyDescent="0.5">
      <c r="A46" s="58" t="s">
        <v>37</v>
      </c>
      <c r="B46" s="56">
        <v>0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>
        <f t="shared" si="3"/>
        <v>0</v>
      </c>
    </row>
    <row r="47" spans="1:14" ht="35.25" customHeight="1" x14ac:dyDescent="0.5">
      <c r="A47" s="58" t="s">
        <v>38</v>
      </c>
      <c r="B47" s="56">
        <v>0</v>
      </c>
      <c r="C47" s="56">
        <v>0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>
        <f t="shared" si="3"/>
        <v>0</v>
      </c>
    </row>
    <row r="48" spans="1:14" ht="30.75" customHeight="1" x14ac:dyDescent="0.5">
      <c r="A48" s="58" t="s">
        <v>39</v>
      </c>
      <c r="B48" s="56">
        <v>0</v>
      </c>
      <c r="C48" s="56">
        <v>0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f t="shared" si="3"/>
        <v>0</v>
      </c>
    </row>
    <row r="49" spans="1:14" ht="39.75" customHeight="1" x14ac:dyDescent="0.5">
      <c r="A49" s="58" t="s">
        <v>40</v>
      </c>
      <c r="B49" s="56">
        <v>0</v>
      </c>
      <c r="C49" s="56">
        <v>0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>
        <f t="shared" si="3"/>
        <v>0</v>
      </c>
    </row>
    <row r="50" spans="1:14" ht="39.75" customHeight="1" x14ac:dyDescent="0.5">
      <c r="A50" s="58" t="s">
        <v>120</v>
      </c>
      <c r="B50" s="56">
        <v>0</v>
      </c>
      <c r="C50" s="56">
        <v>0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2000000</v>
      </c>
      <c r="M50" s="56">
        <v>0</v>
      </c>
      <c r="N50" s="56">
        <f t="shared" ref="N50" si="8">+B50+C50+D50+E50+F50+G50+H50+I50+J50+K50+L50+M50</f>
        <v>2000000</v>
      </c>
    </row>
    <row r="51" spans="1:14" ht="33.75" customHeight="1" x14ac:dyDescent="0.5">
      <c r="A51" s="58" t="s">
        <v>41</v>
      </c>
      <c r="B51" s="56">
        <v>0</v>
      </c>
      <c r="C51" s="56">
        <v>0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>
        <f t="shared" si="3"/>
        <v>0</v>
      </c>
    </row>
    <row r="52" spans="1:14" ht="40.5" customHeight="1" x14ac:dyDescent="0.5">
      <c r="A52" s="58" t="s">
        <v>42</v>
      </c>
      <c r="B52" s="56">
        <v>0</v>
      </c>
      <c r="C52" s="56">
        <v>0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f t="shared" si="3"/>
        <v>0</v>
      </c>
    </row>
    <row r="53" spans="1:14" ht="25.5" customHeight="1" x14ac:dyDescent="0.5">
      <c r="A53" s="53" t="s">
        <v>43</v>
      </c>
      <c r="B53" s="54">
        <f t="shared" ref="B53:M53" si="9">+B54+B55+B56+B57+B58+B59+B60+B61+B62</f>
        <v>0</v>
      </c>
      <c r="C53" s="54">
        <f t="shared" si="9"/>
        <v>0</v>
      </c>
      <c r="D53" s="54">
        <f t="shared" si="9"/>
        <v>117280</v>
      </c>
      <c r="E53" s="54">
        <f t="shared" si="9"/>
        <v>52769.599999999999</v>
      </c>
      <c r="F53" s="54">
        <f t="shared" si="9"/>
        <v>59641.919999999998</v>
      </c>
      <c r="G53" s="54">
        <f t="shared" si="9"/>
        <v>539432.66999999993</v>
      </c>
      <c r="H53" s="54">
        <f t="shared" si="9"/>
        <v>21240</v>
      </c>
      <c r="I53" s="54">
        <f t="shared" si="9"/>
        <v>707736.14</v>
      </c>
      <c r="J53" s="54">
        <f t="shared" si="9"/>
        <v>1142223.17</v>
      </c>
      <c r="K53" s="54">
        <f t="shared" si="9"/>
        <v>1276885.4099999999</v>
      </c>
      <c r="L53" s="54">
        <f>+L54+L55+L56+L57+L58+L59+L60+L61+L62</f>
        <v>375476.63</v>
      </c>
      <c r="M53" s="54">
        <f t="shared" si="9"/>
        <v>3097543.34</v>
      </c>
      <c r="N53" s="54">
        <f t="shared" ref="N53" si="10">+N54+N55+N56+N57+N58+N59+N60+N61+N62</f>
        <v>7390228.8800000008</v>
      </c>
    </row>
    <row r="54" spans="1:14" ht="31.5" customHeight="1" x14ac:dyDescent="0.5">
      <c r="A54" s="55" t="s">
        <v>44</v>
      </c>
      <c r="B54" s="56">
        <v>0</v>
      </c>
      <c r="C54" s="56">
        <v>0</v>
      </c>
      <c r="D54" s="56">
        <v>117280</v>
      </c>
      <c r="E54" s="56">
        <v>11587.6</v>
      </c>
      <c r="F54" s="56">
        <v>59641.919999999998</v>
      </c>
      <c r="G54" s="56">
        <v>278239.67</v>
      </c>
      <c r="H54" s="56">
        <v>0</v>
      </c>
      <c r="I54" s="56">
        <v>604110.03</v>
      </c>
      <c r="J54" s="56">
        <v>881167.35999999999</v>
      </c>
      <c r="K54" s="56">
        <v>970568.68</v>
      </c>
      <c r="L54" s="56">
        <v>365527.44</v>
      </c>
      <c r="M54" s="56">
        <v>147458.84</v>
      </c>
      <c r="N54" s="56">
        <f t="shared" si="3"/>
        <v>3435581.54</v>
      </c>
    </row>
    <row r="55" spans="1:14" ht="35.25" customHeight="1" x14ac:dyDescent="0.5">
      <c r="A55" s="58" t="s">
        <v>45</v>
      </c>
      <c r="B55" s="56">
        <v>0</v>
      </c>
      <c r="C55" s="56">
        <v>0</v>
      </c>
      <c r="D55" s="56">
        <v>0</v>
      </c>
      <c r="E55" s="56">
        <v>37760</v>
      </c>
      <c r="F55" s="56">
        <v>0</v>
      </c>
      <c r="G55" s="56">
        <v>0</v>
      </c>
      <c r="H55" s="56">
        <v>0</v>
      </c>
      <c r="I55" s="56">
        <v>94142.12</v>
      </c>
      <c r="J55" s="56">
        <v>45600</v>
      </c>
      <c r="K55" s="56">
        <v>120309.02</v>
      </c>
      <c r="L55" s="56">
        <v>0</v>
      </c>
      <c r="M55" s="56">
        <v>174876</v>
      </c>
      <c r="N55" s="56">
        <f t="shared" si="3"/>
        <v>472687.14</v>
      </c>
    </row>
    <row r="56" spans="1:14" ht="27.75" customHeight="1" x14ac:dyDescent="0.5">
      <c r="A56" s="58" t="s">
        <v>46</v>
      </c>
      <c r="B56" s="56">
        <v>0</v>
      </c>
      <c r="C56" s="56">
        <v>0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69323.679999999993</v>
      </c>
      <c r="L56" s="56">
        <v>0</v>
      </c>
      <c r="M56" s="56">
        <v>0</v>
      </c>
      <c r="N56" s="56">
        <f t="shared" si="3"/>
        <v>69323.679999999993</v>
      </c>
    </row>
    <row r="57" spans="1:14" ht="34.5" customHeight="1" x14ac:dyDescent="0.5">
      <c r="A57" s="58" t="s">
        <v>47</v>
      </c>
      <c r="B57" s="56">
        <v>0</v>
      </c>
      <c r="C57" s="56">
        <v>0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1427920.18</v>
      </c>
      <c r="N57" s="56">
        <f t="shared" si="3"/>
        <v>1427920.18</v>
      </c>
    </row>
    <row r="58" spans="1:14" ht="36.75" customHeight="1" x14ac:dyDescent="0.5">
      <c r="A58" s="58" t="s">
        <v>48</v>
      </c>
      <c r="B58" s="56">
        <v>0</v>
      </c>
      <c r="C58" s="56">
        <v>0</v>
      </c>
      <c r="D58" s="56">
        <v>0</v>
      </c>
      <c r="E58" s="56">
        <v>3422</v>
      </c>
      <c r="F58" s="56">
        <v>0</v>
      </c>
      <c r="G58" s="56">
        <v>241133</v>
      </c>
      <c r="H58" s="56">
        <v>0</v>
      </c>
      <c r="I58" s="56">
        <v>9483.99</v>
      </c>
      <c r="J58" s="56">
        <v>215455.81</v>
      </c>
      <c r="K58" s="56">
        <v>116684.03</v>
      </c>
      <c r="L58" s="56">
        <v>9949.19</v>
      </c>
      <c r="M58" s="56">
        <v>1207848</v>
      </c>
      <c r="N58" s="56">
        <f t="shared" si="3"/>
        <v>1803976.02</v>
      </c>
    </row>
    <row r="59" spans="1:14" ht="33" customHeight="1" x14ac:dyDescent="0.5">
      <c r="A59" s="58" t="s">
        <v>49</v>
      </c>
      <c r="B59" s="56">
        <v>0</v>
      </c>
      <c r="C59" s="56">
        <v>0</v>
      </c>
      <c r="D59" s="56">
        <v>0</v>
      </c>
      <c r="E59" s="56">
        <v>0</v>
      </c>
      <c r="F59" s="56">
        <v>0</v>
      </c>
      <c r="G59" s="56">
        <v>20060</v>
      </c>
      <c r="H59" s="56">
        <v>21240</v>
      </c>
      <c r="I59" s="56">
        <v>0</v>
      </c>
      <c r="J59" s="56">
        <v>0</v>
      </c>
      <c r="K59" s="56">
        <v>0</v>
      </c>
      <c r="L59" s="56">
        <v>0</v>
      </c>
      <c r="M59" s="56">
        <v>139440.32000000001</v>
      </c>
      <c r="N59" s="56">
        <f t="shared" si="3"/>
        <v>180740.32</v>
      </c>
    </row>
    <row r="60" spans="1:14" ht="38.25" customHeight="1" x14ac:dyDescent="0.5">
      <c r="A60" s="58" t="s">
        <v>50</v>
      </c>
      <c r="B60" s="56">
        <v>0</v>
      </c>
      <c r="C60" s="56">
        <v>0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/>
      <c r="J60" s="56"/>
      <c r="K60" s="56">
        <v>0</v>
      </c>
      <c r="L60" s="56">
        <v>0</v>
      </c>
      <c r="M60" s="56"/>
      <c r="N60" s="56">
        <v>0</v>
      </c>
    </row>
    <row r="61" spans="1:14" ht="33.75" customHeight="1" x14ac:dyDescent="0.5">
      <c r="A61" s="58" t="s">
        <v>51</v>
      </c>
      <c r="B61" s="56">
        <v>0</v>
      </c>
      <c r="C61" s="56">
        <v>0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/>
      <c r="J61" s="56"/>
      <c r="K61" s="56">
        <v>0</v>
      </c>
      <c r="L61" s="56">
        <v>0</v>
      </c>
      <c r="M61" s="56"/>
      <c r="N61" s="56">
        <v>0</v>
      </c>
    </row>
    <row r="62" spans="1:14" ht="38.25" customHeight="1" x14ac:dyDescent="0.5">
      <c r="A62" s="58" t="s">
        <v>52</v>
      </c>
      <c r="B62" s="56">
        <v>0</v>
      </c>
      <c r="C62" s="56">
        <v>0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/>
      <c r="J62" s="56"/>
      <c r="K62" s="56">
        <v>0</v>
      </c>
      <c r="L62" s="56">
        <v>0</v>
      </c>
      <c r="M62" s="56"/>
      <c r="N62" s="56">
        <f t="shared" si="3"/>
        <v>0</v>
      </c>
    </row>
    <row r="63" spans="1:14" ht="31.5" customHeight="1" x14ac:dyDescent="0.5">
      <c r="A63" s="53" t="s">
        <v>53</v>
      </c>
      <c r="B63" s="56">
        <f>+B64+B65+B66+B67</f>
        <v>0</v>
      </c>
      <c r="C63" s="56">
        <v>0</v>
      </c>
      <c r="D63" s="56">
        <v>0</v>
      </c>
      <c r="E63" s="56">
        <v>0</v>
      </c>
      <c r="F63" s="56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4">
        <f>+L64+L65+L66+L67+L68+L69+L70+L71+L72</f>
        <v>0</v>
      </c>
      <c r="M63" s="54">
        <f>+M64+M65+M66+M67+M68+M69+M70+M71+M72</f>
        <v>0</v>
      </c>
      <c r="N63" s="54">
        <f t="shared" si="3"/>
        <v>0</v>
      </c>
    </row>
    <row r="64" spans="1:14" ht="36" customHeight="1" x14ac:dyDescent="0.5">
      <c r="A64" s="55" t="s">
        <v>54</v>
      </c>
      <c r="B64" s="56">
        <v>0</v>
      </c>
      <c r="C64" s="56">
        <v>0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>
        <v>0</v>
      </c>
      <c r="M64" s="56"/>
      <c r="N64" s="56">
        <f t="shared" si="3"/>
        <v>0</v>
      </c>
    </row>
    <row r="65" spans="1:14" ht="29.25" customHeight="1" x14ac:dyDescent="0.5">
      <c r="A65" s="55" t="s">
        <v>55</v>
      </c>
      <c r="B65" s="56">
        <v>0</v>
      </c>
      <c r="C65" s="56">
        <v>0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56"/>
      <c r="N65" s="56">
        <f t="shared" si="3"/>
        <v>0</v>
      </c>
    </row>
    <row r="66" spans="1:14" ht="32.25" customHeight="1" x14ac:dyDescent="0.5">
      <c r="A66" s="58" t="s">
        <v>56</v>
      </c>
      <c r="B66" s="56">
        <v>0</v>
      </c>
      <c r="C66" s="56">
        <v>0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f t="shared" si="3"/>
        <v>0</v>
      </c>
    </row>
    <row r="67" spans="1:14" ht="33.75" customHeight="1" x14ac:dyDescent="0.5">
      <c r="A67" s="58" t="s">
        <v>57</v>
      </c>
      <c r="B67" s="56">
        <v>0</v>
      </c>
      <c r="C67" s="56">
        <v>0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0</v>
      </c>
      <c r="L67" s="56">
        <v>0</v>
      </c>
      <c r="M67" s="56">
        <v>0</v>
      </c>
      <c r="N67" s="56">
        <f t="shared" si="3"/>
        <v>0</v>
      </c>
    </row>
    <row r="68" spans="1:14" ht="39.75" customHeight="1" x14ac:dyDescent="0.5">
      <c r="A68" s="62" t="s">
        <v>58</v>
      </c>
      <c r="B68" s="63">
        <f t="shared" ref="B68" si="11">+B69+B70</f>
        <v>0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>
        <f t="shared" si="3"/>
        <v>0</v>
      </c>
    </row>
    <row r="69" spans="1:14" ht="32.25" customHeight="1" x14ac:dyDescent="0.5">
      <c r="A69" s="58" t="s">
        <v>59</v>
      </c>
      <c r="B69" s="56">
        <v>0</v>
      </c>
      <c r="C69" s="56">
        <v>0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f t="shared" si="3"/>
        <v>0</v>
      </c>
    </row>
    <row r="70" spans="1:14" ht="30.75" customHeight="1" x14ac:dyDescent="0.5">
      <c r="A70" s="58" t="s">
        <v>60</v>
      </c>
      <c r="B70" s="56">
        <v>0</v>
      </c>
      <c r="C70" s="56">
        <v>0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56">
        <f t="shared" si="3"/>
        <v>0</v>
      </c>
    </row>
    <row r="71" spans="1:14" ht="36.75" customHeight="1" x14ac:dyDescent="0.5">
      <c r="A71" s="53" t="s">
        <v>61</v>
      </c>
      <c r="B71" s="56">
        <f t="shared" ref="B71" si="12">+B72+B73+B74</f>
        <v>0</v>
      </c>
      <c r="C71" s="56">
        <v>0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v>0</v>
      </c>
      <c r="J71" s="56">
        <v>0</v>
      </c>
      <c r="K71" s="56">
        <v>0</v>
      </c>
      <c r="L71" s="56">
        <v>0</v>
      </c>
      <c r="M71" s="56">
        <v>0</v>
      </c>
      <c r="N71" s="56">
        <f t="shared" si="3"/>
        <v>0</v>
      </c>
    </row>
    <row r="72" spans="1:14" ht="38.25" customHeight="1" x14ac:dyDescent="0.5">
      <c r="A72" s="55" t="s">
        <v>62</v>
      </c>
      <c r="B72" s="56">
        <v>0</v>
      </c>
      <c r="C72" s="56">
        <v>0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  <c r="N72" s="56">
        <f t="shared" si="3"/>
        <v>0</v>
      </c>
    </row>
    <row r="73" spans="1:14" ht="38.25" customHeight="1" x14ac:dyDescent="0.5">
      <c r="A73" s="55" t="s">
        <v>63</v>
      </c>
      <c r="B73" s="56">
        <v>0</v>
      </c>
      <c r="C73" s="56">
        <v>0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56">
        <v>0</v>
      </c>
      <c r="N73" s="56">
        <f t="shared" si="3"/>
        <v>0</v>
      </c>
    </row>
    <row r="74" spans="1:14" ht="34.5" customHeight="1" x14ac:dyDescent="0.5">
      <c r="A74" s="58" t="s">
        <v>64</v>
      </c>
      <c r="B74" s="56">
        <v>0</v>
      </c>
      <c r="C74" s="56">
        <v>0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f t="shared" si="3"/>
        <v>0</v>
      </c>
    </row>
    <row r="75" spans="1:14" ht="35.25" customHeight="1" x14ac:dyDescent="0.5">
      <c r="A75" s="52" t="s">
        <v>67</v>
      </c>
      <c r="B75" s="64">
        <f t="shared" ref="B75" si="13">+B76+B79+B82</f>
        <v>0</v>
      </c>
      <c r="C75" s="45">
        <v>0</v>
      </c>
      <c r="D75" s="45">
        <v>0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  <c r="L75" s="45">
        <v>0</v>
      </c>
      <c r="M75" s="45">
        <v>0</v>
      </c>
      <c r="N75" s="65">
        <f t="shared" si="3"/>
        <v>0</v>
      </c>
    </row>
    <row r="76" spans="1:14" ht="30.75" customHeight="1" x14ac:dyDescent="0.5">
      <c r="A76" s="53" t="s">
        <v>68</v>
      </c>
      <c r="B76" s="56">
        <f t="shared" ref="B76" si="14">+B77+B78</f>
        <v>0</v>
      </c>
      <c r="C76" s="56">
        <v>0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v>0</v>
      </c>
      <c r="J76" s="56">
        <v>0</v>
      </c>
      <c r="K76" s="56">
        <v>0</v>
      </c>
      <c r="L76" s="56">
        <v>0</v>
      </c>
      <c r="M76" s="56">
        <v>0</v>
      </c>
      <c r="N76" s="56">
        <f t="shared" si="3"/>
        <v>0</v>
      </c>
    </row>
    <row r="77" spans="1:14" ht="32.25" customHeight="1" x14ac:dyDescent="0.5">
      <c r="A77" s="58" t="s">
        <v>69</v>
      </c>
      <c r="B77" s="56">
        <v>0</v>
      </c>
      <c r="C77" s="56">
        <v>0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56">
        <v>0</v>
      </c>
      <c r="M77" s="56">
        <v>0</v>
      </c>
      <c r="N77" s="56">
        <f t="shared" ref="N77:N83" si="15">+B77+C77+D77+E77+F77+G77+H77+I77+J77+K77+L77+M77</f>
        <v>0</v>
      </c>
    </row>
    <row r="78" spans="1:14" ht="34.5" customHeight="1" x14ac:dyDescent="0.5">
      <c r="A78" s="58" t="s">
        <v>70</v>
      </c>
      <c r="B78" s="56">
        <v>0</v>
      </c>
      <c r="C78" s="56">
        <v>0</v>
      </c>
      <c r="D78" s="56">
        <v>0</v>
      </c>
      <c r="E78" s="56">
        <v>0</v>
      </c>
      <c r="F78" s="56">
        <v>0</v>
      </c>
      <c r="G78" s="56">
        <v>0</v>
      </c>
      <c r="H78" s="56">
        <v>0</v>
      </c>
      <c r="I78" s="56">
        <v>0</v>
      </c>
      <c r="J78" s="56">
        <v>0</v>
      </c>
      <c r="K78" s="56">
        <v>0</v>
      </c>
      <c r="L78" s="56">
        <v>0</v>
      </c>
      <c r="M78" s="56">
        <v>0</v>
      </c>
      <c r="N78" s="56">
        <f t="shared" si="15"/>
        <v>0</v>
      </c>
    </row>
    <row r="79" spans="1:14" ht="35.25" customHeight="1" x14ac:dyDescent="0.5">
      <c r="A79" s="53" t="s">
        <v>71</v>
      </c>
      <c r="B79" s="56">
        <f t="shared" ref="B79:M79" si="16">+B80+B81</f>
        <v>0</v>
      </c>
      <c r="C79" s="56">
        <f t="shared" si="16"/>
        <v>0</v>
      </c>
      <c r="D79" s="56">
        <f t="shared" si="16"/>
        <v>0</v>
      </c>
      <c r="E79" s="56">
        <f t="shared" si="16"/>
        <v>0</v>
      </c>
      <c r="F79" s="56">
        <f t="shared" si="16"/>
        <v>0</v>
      </c>
      <c r="G79" s="56">
        <f t="shared" si="16"/>
        <v>0</v>
      </c>
      <c r="H79" s="56">
        <f t="shared" si="16"/>
        <v>0</v>
      </c>
      <c r="I79" s="56">
        <f t="shared" si="16"/>
        <v>0</v>
      </c>
      <c r="J79" s="56">
        <f t="shared" si="16"/>
        <v>0</v>
      </c>
      <c r="K79" s="56">
        <f t="shared" si="16"/>
        <v>0</v>
      </c>
      <c r="L79" s="56">
        <f t="shared" si="16"/>
        <v>0</v>
      </c>
      <c r="M79" s="56">
        <f t="shared" si="16"/>
        <v>0</v>
      </c>
      <c r="N79" s="56">
        <f t="shared" si="15"/>
        <v>0</v>
      </c>
    </row>
    <row r="80" spans="1:14" ht="32.25" customHeight="1" x14ac:dyDescent="0.5">
      <c r="A80" s="58" t="s">
        <v>72</v>
      </c>
      <c r="B80" s="56">
        <v>0</v>
      </c>
      <c r="C80" s="56">
        <v>0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56">
        <f t="shared" si="15"/>
        <v>0</v>
      </c>
    </row>
    <row r="81" spans="1:14" ht="37.5" customHeight="1" x14ac:dyDescent="0.5">
      <c r="A81" s="58" t="s">
        <v>73</v>
      </c>
      <c r="B81" s="56">
        <v>0</v>
      </c>
      <c r="C81" s="56">
        <v>0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56">
        <v>0</v>
      </c>
      <c r="M81" s="56">
        <v>0</v>
      </c>
      <c r="N81" s="56">
        <f t="shared" si="15"/>
        <v>0</v>
      </c>
    </row>
    <row r="82" spans="1:14" ht="36.75" customHeight="1" x14ac:dyDescent="0.5">
      <c r="A82" s="53" t="s">
        <v>74</v>
      </c>
      <c r="B82" s="56">
        <f t="shared" ref="B82:M82" si="17">+B83</f>
        <v>0</v>
      </c>
      <c r="C82" s="56">
        <f t="shared" si="17"/>
        <v>0</v>
      </c>
      <c r="D82" s="56">
        <f t="shared" si="17"/>
        <v>0</v>
      </c>
      <c r="E82" s="56">
        <f t="shared" si="17"/>
        <v>0</v>
      </c>
      <c r="F82" s="56">
        <f t="shared" si="17"/>
        <v>0</v>
      </c>
      <c r="G82" s="56">
        <f t="shared" si="17"/>
        <v>0</v>
      </c>
      <c r="H82" s="56">
        <f t="shared" si="17"/>
        <v>0</v>
      </c>
      <c r="I82" s="56">
        <f t="shared" si="17"/>
        <v>0</v>
      </c>
      <c r="J82" s="56">
        <f t="shared" si="17"/>
        <v>0</v>
      </c>
      <c r="K82" s="56">
        <f t="shared" si="17"/>
        <v>0</v>
      </c>
      <c r="L82" s="56">
        <f t="shared" si="17"/>
        <v>0</v>
      </c>
      <c r="M82" s="56">
        <f t="shared" si="17"/>
        <v>0</v>
      </c>
      <c r="N82" s="56">
        <f t="shared" si="15"/>
        <v>0</v>
      </c>
    </row>
    <row r="83" spans="1:14" ht="33.75" customHeight="1" x14ac:dyDescent="0.5">
      <c r="A83" s="58" t="s">
        <v>75</v>
      </c>
      <c r="B83" s="56">
        <v>0</v>
      </c>
      <c r="C83" s="56">
        <v>0</v>
      </c>
      <c r="D83" s="56">
        <v>0</v>
      </c>
      <c r="E83" s="56">
        <v>0</v>
      </c>
      <c r="F83" s="56">
        <v>0</v>
      </c>
      <c r="G83" s="56">
        <v>0</v>
      </c>
      <c r="H83" s="56">
        <v>0</v>
      </c>
      <c r="I83" s="56">
        <v>0</v>
      </c>
      <c r="J83" s="56">
        <v>0</v>
      </c>
      <c r="K83" s="56">
        <v>0</v>
      </c>
      <c r="L83" s="56">
        <v>0</v>
      </c>
      <c r="M83" s="56">
        <v>0</v>
      </c>
      <c r="N83" s="56">
        <f t="shared" si="15"/>
        <v>0</v>
      </c>
    </row>
    <row r="84" spans="1:14" ht="30.75" customHeight="1" x14ac:dyDescent="0.5">
      <c r="A84" s="47" t="s">
        <v>65</v>
      </c>
      <c r="B84" s="48">
        <f>+B75+B9</f>
        <v>8118935.0099999998</v>
      </c>
      <c r="C84" s="48">
        <f>+C75+C9</f>
        <v>10932784.92</v>
      </c>
      <c r="D84" s="48">
        <f t="shared" ref="D84:N84" si="18">+D75+D9</f>
        <v>10041727.189999999</v>
      </c>
      <c r="E84" s="48">
        <f t="shared" si="18"/>
        <v>3956646.7199999997</v>
      </c>
      <c r="F84" s="48">
        <f t="shared" si="18"/>
        <v>26316838.159999996</v>
      </c>
      <c r="G84" s="48">
        <f t="shared" si="18"/>
        <v>12573043.389999999</v>
      </c>
      <c r="H84" s="48">
        <f t="shared" si="18"/>
        <v>11864316.23</v>
      </c>
      <c r="I84" s="48">
        <f t="shared" si="18"/>
        <v>13754965.260000002</v>
      </c>
      <c r="J84" s="48">
        <f t="shared" si="18"/>
        <v>15841849.220000001</v>
      </c>
      <c r="K84" s="48">
        <f t="shared" si="18"/>
        <v>21198127.270000003</v>
      </c>
      <c r="L84" s="48">
        <f>+L75+L9</f>
        <v>25063713.759999998</v>
      </c>
      <c r="M84" s="48">
        <f t="shared" si="18"/>
        <v>23097046.809999999</v>
      </c>
      <c r="N84" s="48">
        <f t="shared" si="18"/>
        <v>182759993.94000003</v>
      </c>
    </row>
    <row r="85" spans="1:14" x14ac:dyDescent="0.45">
      <c r="A85" s="42" t="s">
        <v>115</v>
      </c>
      <c r="B85" s="40"/>
      <c r="C85" s="40"/>
      <c r="E85" s="40"/>
      <c r="F85" s="40"/>
      <c r="G85" s="40"/>
      <c r="H85" s="40"/>
      <c r="I85" s="40"/>
      <c r="J85" s="40"/>
      <c r="K85" s="40"/>
      <c r="L85" s="40"/>
      <c r="M85" s="40"/>
      <c r="N85" s="40"/>
    </row>
    <row r="86" spans="1:14" x14ac:dyDescent="0.4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</row>
    <row r="87" spans="1:14" x14ac:dyDescent="0.4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</row>
    <row r="88" spans="1:14" x14ac:dyDescent="0.4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</row>
    <row r="89" spans="1:14" ht="33" x14ac:dyDescent="0.45">
      <c r="A89" s="66" t="s">
        <v>112</v>
      </c>
      <c r="B89" s="86" t="s">
        <v>118</v>
      </c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</row>
    <row r="90" spans="1:14" ht="33" x14ac:dyDescent="0.45">
      <c r="A90" s="66" t="s">
        <v>113</v>
      </c>
      <c r="B90" s="85" t="s">
        <v>116</v>
      </c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</row>
    <row r="91" spans="1:14" ht="33" x14ac:dyDescent="0.45">
      <c r="A91" s="66" t="s">
        <v>114</v>
      </c>
      <c r="B91" s="85" t="s">
        <v>117</v>
      </c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</row>
    <row r="92" spans="1:14" ht="33" x14ac:dyDescent="0.45">
      <c r="A92" s="6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</row>
    <row r="93" spans="1:14" x14ac:dyDescent="0.45">
      <c r="A93" s="43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</row>
    <row r="94" spans="1:14" x14ac:dyDescent="0.4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</row>
    <row r="95" spans="1:14" x14ac:dyDescent="0.4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</row>
    <row r="96" spans="1:14" ht="33" x14ac:dyDescent="0.45">
      <c r="A96" s="85" t="s">
        <v>119</v>
      </c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</row>
    <row r="97" spans="1:14" ht="33" x14ac:dyDescent="0.45">
      <c r="A97" s="85" t="s">
        <v>110</v>
      </c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</row>
    <row r="98" spans="1:14" ht="33" x14ac:dyDescent="0.45">
      <c r="A98" s="85" t="s">
        <v>111</v>
      </c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</row>
  </sheetData>
  <mergeCells count="11">
    <mergeCell ref="A96:N96"/>
    <mergeCell ref="A97:N97"/>
    <mergeCell ref="A98:N98"/>
    <mergeCell ref="B89:N89"/>
    <mergeCell ref="B90:N90"/>
    <mergeCell ref="B91:N91"/>
    <mergeCell ref="A3:N3"/>
    <mergeCell ref="A4:N4"/>
    <mergeCell ref="A5:N5"/>
    <mergeCell ref="A6:N6"/>
    <mergeCell ref="A7:N7"/>
  </mergeCells>
  <pageMargins left="0.19685039370078741" right="0.19685039370078741" top="0.71" bottom="0.39370078740157483" header="0.32" footer="0.31496062992125984"/>
  <pageSetup scale="21" orientation="landscape" r:id="rId1"/>
  <rowBreaks count="1" manualBreakCount="1">
    <brk id="74" max="13" man="1"/>
  </rowBreaks>
  <ignoredErrors>
    <ignoredError sqref="N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2025-01-09T16:44:52Z</cp:lastPrinted>
  <dcterms:created xsi:type="dcterms:W3CDTF">2021-07-29T18:58:50Z</dcterms:created>
  <dcterms:modified xsi:type="dcterms:W3CDTF">2025-01-13T14:13:51Z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b14bb5e3-2624-4fb3-bb2f-39df9eda726c</vt:lpwstr>
  </property>
  <property fmtid="{D5CDD505-2E9C-101B-9397-08002B2CF9AE}" pid="8" name="MSIP_Label_defa4170-0d19-0005-0004-bc88714345d2_ContentBits">
    <vt:lpwstr>0</vt:lpwstr>
  </property>
</Properties>
</file>