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OAI-Octubre 2024\"/>
    </mc:Choice>
  </mc:AlternateContent>
  <xr:revisionPtr revIDLastSave="0" documentId="13_ncr:1_{0931E981-4EFB-4677-B4BA-243209753A1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2" l="1"/>
  <c r="P87" i="2"/>
  <c r="O13" i="2"/>
  <c r="P13" i="2"/>
  <c r="Q60" i="2"/>
  <c r="Q61" i="2"/>
  <c r="Q62" i="2"/>
  <c r="Q59" i="2"/>
  <c r="Q58" i="2"/>
  <c r="Q57" i="2"/>
  <c r="Q41" i="2"/>
  <c r="Q39" i="2"/>
  <c r="Q38" i="2"/>
  <c r="Q37" i="2"/>
  <c r="Q36" i="2"/>
  <c r="Q35" i="2"/>
  <c r="Q34" i="2"/>
  <c r="Q33" i="2"/>
  <c r="Q32" i="2"/>
  <c r="Q31" i="2"/>
  <c r="Q29" i="2"/>
  <c r="Q28" i="2"/>
  <c r="Q27" i="2"/>
  <c r="Q26" i="2"/>
  <c r="Q25" i="2"/>
  <c r="Q24" i="2"/>
  <c r="Q23" i="2"/>
  <c r="Q22" i="2"/>
  <c r="Q55" i="2"/>
  <c r="D40" i="2" l="1"/>
  <c r="E40" i="2"/>
  <c r="F40" i="2"/>
  <c r="G40" i="2"/>
  <c r="H40" i="2"/>
  <c r="I40" i="2"/>
  <c r="J40" i="2"/>
  <c r="K40" i="2"/>
  <c r="L40" i="2"/>
  <c r="M40" i="2"/>
  <c r="C85" i="2"/>
  <c r="C82" i="2"/>
  <c r="C79" i="2"/>
  <c r="C78" i="2" s="1"/>
  <c r="C74" i="2"/>
  <c r="C71" i="2"/>
  <c r="H30" i="2" l="1"/>
  <c r="E14" i="2" l="1"/>
  <c r="E20" i="2"/>
  <c r="E30" i="2"/>
  <c r="Q40" i="2"/>
  <c r="E49" i="2"/>
  <c r="E56" i="2"/>
  <c r="E71" i="2"/>
  <c r="Q71" i="2" s="1"/>
  <c r="E74" i="2"/>
  <c r="Q74" i="2" s="1"/>
  <c r="E79" i="2"/>
  <c r="Q79" i="2" s="1"/>
  <c r="E82" i="2"/>
  <c r="E85" i="2"/>
  <c r="Q16" i="2"/>
  <c r="E66" i="2"/>
  <c r="D49" i="2"/>
  <c r="D30" i="2"/>
  <c r="P66" i="2"/>
  <c r="P20" i="2"/>
  <c r="N20" i="2"/>
  <c r="O14" i="2"/>
  <c r="O66" i="2"/>
  <c r="O56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6" i="2"/>
  <c r="G56" i="2"/>
  <c r="H56" i="2"/>
  <c r="I56" i="2"/>
  <c r="J56" i="2"/>
  <c r="K56" i="2"/>
  <c r="L56" i="2"/>
  <c r="M56" i="2"/>
  <c r="N56" i="2"/>
  <c r="F82" i="2"/>
  <c r="G82" i="2"/>
  <c r="H82" i="2"/>
  <c r="I82" i="2"/>
  <c r="J82" i="2"/>
  <c r="K82" i="2"/>
  <c r="L82" i="2"/>
  <c r="M82" i="2"/>
  <c r="N82" i="2"/>
  <c r="O82" i="2"/>
  <c r="F85" i="2"/>
  <c r="G85" i="2"/>
  <c r="H85" i="2"/>
  <c r="I85" i="2"/>
  <c r="J85" i="2"/>
  <c r="K85" i="2"/>
  <c r="L85" i="2"/>
  <c r="M85" i="2"/>
  <c r="N85" i="2"/>
  <c r="O85" i="2"/>
  <c r="Q86" i="2"/>
  <c r="P85" i="2"/>
  <c r="Q84" i="2"/>
  <c r="Q83" i="2"/>
  <c r="P82" i="2"/>
  <c r="Q81" i="2"/>
  <c r="Q80" i="2"/>
  <c r="Q77" i="2"/>
  <c r="Q76" i="2"/>
  <c r="Q75" i="2"/>
  <c r="Q73" i="2"/>
  <c r="Q72" i="2"/>
  <c r="Q70" i="2"/>
  <c r="Q69" i="2"/>
  <c r="Q68" i="2"/>
  <c r="Q67" i="2"/>
  <c r="Q65" i="2"/>
  <c r="P56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P30" i="2"/>
  <c r="Q21" i="2"/>
  <c r="Q19" i="2"/>
  <c r="Q18" i="2"/>
  <c r="Q17" i="2"/>
  <c r="Q15" i="2"/>
  <c r="P14" i="2"/>
  <c r="N14" i="2"/>
  <c r="M14" i="2"/>
  <c r="L14" i="2"/>
  <c r="K14" i="2"/>
  <c r="J14" i="2"/>
  <c r="I14" i="2"/>
  <c r="H14" i="2"/>
  <c r="G14" i="2"/>
  <c r="F14" i="2"/>
  <c r="D56" i="2"/>
  <c r="D85" i="2"/>
  <c r="D82" i="2"/>
  <c r="D79" i="2"/>
  <c r="D74" i="2"/>
  <c r="D71" i="2"/>
  <c r="D66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M13" i="2" l="1"/>
  <c r="K13" i="2"/>
  <c r="K87" i="2" s="1"/>
  <c r="Q66" i="2"/>
  <c r="Q82" i="2"/>
  <c r="D78" i="2"/>
  <c r="J13" i="2"/>
  <c r="J87" i="2" s="1"/>
  <c r="I13" i="2"/>
  <c r="I87" i="2" s="1"/>
  <c r="L13" i="2"/>
  <c r="L87" i="2" s="1"/>
  <c r="E78" i="2"/>
  <c r="Q78" i="2" s="1"/>
  <c r="D13" i="2"/>
  <c r="D87" i="2" s="1"/>
  <c r="N13" i="2"/>
  <c r="N87" i="2" s="1"/>
  <c r="Q85" i="2"/>
  <c r="Q30" i="2"/>
  <c r="G13" i="2"/>
  <c r="G87" i="2" s="1"/>
  <c r="F13" i="2"/>
  <c r="F87" i="2" s="1"/>
  <c r="Q20" i="2"/>
  <c r="C87" i="2"/>
  <c r="H13" i="2"/>
  <c r="H87" i="2" s="1"/>
  <c r="Q56" i="2"/>
  <c r="E13" i="2"/>
  <c r="Q14" i="2"/>
  <c r="Q13" i="2" s="1"/>
  <c r="Q87" i="2" s="1"/>
  <c r="M87" i="2" l="1"/>
  <c r="E87" i="2"/>
</calcChain>
</file>

<file path=xl/sharedStrings.xml><?xml version="1.0" encoding="utf-8"?>
<sst xmlns="http://schemas.openxmlformats.org/spreadsheetml/2006/main" count="202" uniqueCount="123">
  <si>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</si>
  <si>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</si>
  <si>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</si>
  <si>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</si>
  <si>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</si>
  <si>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</si>
  <si>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</si>
  <si>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</si>
  <si>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</si>
  <si>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</si>
  <si>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</si>
  <si>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</si>
  <si>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</si>
  <si>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</si>
  <si>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</si>
  <si>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</si>
  <si>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</si>
  <si>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</si>
  <si>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</si>
  <si>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</si>
  <si>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</si>
  <si>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</si>
  <si>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</si>
  <si>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</si>
  <si>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</si>
  <si>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</si>
  <si>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</si>
  <si>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</si>
  <si>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</si>
  <si>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</si>
  <si>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</si>
  <si>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</si>
  <si>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</si>
  <si>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</si>
  <si>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</si>
  <si>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</si>
  <si>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</si>
  <si>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</si>
  <si>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</si>
  <si>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</si>
  <si>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</si>
  <si>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</si>
  <si>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</si>
  <si>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</si>
  <si>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</si>
  <si>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</si>
  <si>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</si>
  <si>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</si>
  <si>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</si>
  <si>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</si>
  <si>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</si>
  <si>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</si>
  <si>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</si>
  <si>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</si>
  <si>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</si>
  <si>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</si>
  <si>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</si>
  <si>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</si>
  <si>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</si>
  <si>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</si>
  <si>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</si>
  <si>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</si>
  <si>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</si>
  <si>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</si>
  <si>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</si>
  <si>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</si>
  <si>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</si>
  <si>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</si>
  <si>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</si>
  <si>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</si>
  <si>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</si>
  <si>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</si>
  <si>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</si>
  <si>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</si>
  <si>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</si>
  <si>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</si>
  <si>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</si>
  <si>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</si>
  <si>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</si>
  <si>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</si>
  <si>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</si>
  <si>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</si>
  <si>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</si>
  <si>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</si>
  <si>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</si>
  <si>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</si>
  <si>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</si>
  <si>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</si>
  <si>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</si>
  <si>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</si>
  <si>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</si>
  <si>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</si>
  <si>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</si>
  <si>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</si>
  <si>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</si>
  <si>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</si>
  <si>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</si>
  <si>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</si>
  <si>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</si>
  <si>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</si>
  <si>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</si>
  <si>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</si>
  <si>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</si>
  <si>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</si>
  <si>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</si>
  <si>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</si>
  <si>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</si>
  <si>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</si>
  <si>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</si>
  <si>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</si>
  <si>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</si>
  <si>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</si>
  <si>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</si>
  <si>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>2.3.8 - GASTOS QUE SE ASIGNARÁN DURANTE EL EJERCICIO       (ART. 32 Y 33 LEY 423-06)</t>
  </si>
  <si>
    <t>2.2.7 - SERVICIOS DE CONSERVACIÓN, REPARACIONES MENORES    E INSTALACIONES TEMPORALES</t>
  </si>
  <si>
    <t xml:space="preserve">                                 Preparado por </t>
  </si>
  <si>
    <t>Aprobado por</t>
  </si>
  <si>
    <t xml:space="preserve"> Director Ejecutivo</t>
  </si>
  <si>
    <t xml:space="preserve">                            Ilania Quezada Luciano</t>
  </si>
  <si>
    <t xml:space="preserve">      Claudio A. Caamaño Vélez</t>
  </si>
  <si>
    <t xml:space="preserve">                                                                                                                                                                             Pablo M. Grimaldi Hernández</t>
  </si>
  <si>
    <t xml:space="preserve">                                                                                                                                                                            Autorizado por </t>
  </si>
  <si>
    <t xml:space="preserve">                                                                                                                                                                           Enc. Depto. Admvo. y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</si>
</sst>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4"/>
      <name val="Times New Roman"/>
      <family val="1"/>
    </font>
    <font>
      <b/>
      <sz val="2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43" fontId="24" fillId="0" borderId="0" xfId="1" applyFont="1"/>
    <xf numFmtId="0" fontId="24" fillId="0" borderId="0" xfId="0" applyFont="1" applyAlignment="1">
      <alignment horizontal="left" vertical="justify" wrapText="1" indent="2"/>
    </xf>
    <xf numFmtId="0" fontId="23" fillId="0" borderId="0" xfId="0" applyFont="1" applyAlignment="1">
      <alignment horizontal="left" vertical="justify" wrapText="1" indent="2"/>
    </xf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6" fillId="4" borderId="3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6" fillId="2" borderId="2" xfId="0" applyFont="1" applyFill="1" applyBorder="1" applyAlignment="1">
      <alignment vertical="center"/>
    </xf>
    <xf numFmtId="43" fontId="26" fillId="2" borderId="2" xfId="0" applyNumberFormat="1" applyFont="1" applyFill="1" applyBorder="1"/>
    <xf numFmtId="0" fontId="28" fillId="0" borderId="0" xfId="0" applyFont="1"/>
    <xf numFmtId="43" fontId="30" fillId="0" borderId="1" xfId="0" applyNumberFormat="1" applyFont="1" applyBorder="1"/>
    <xf numFmtId="164" fontId="30" fillId="0" borderId="1" xfId="0" applyNumberFormat="1" applyFont="1" applyBorder="1"/>
    <xf numFmtId="43" fontId="31" fillId="0" borderId="0" xfId="0" applyNumberFormat="1" applyFont="1"/>
    <xf numFmtId="164" fontId="31" fillId="0" borderId="0" xfId="0" applyNumberFormat="1" applyFont="1"/>
    <xf numFmtId="43" fontId="31" fillId="0" borderId="0" xfId="1" applyFont="1"/>
    <xf numFmtId="43" fontId="32" fillId="0" borderId="0" xfId="0" applyNumberFormat="1" applyFont="1"/>
    <xf numFmtId="164" fontId="32" fillId="0" borderId="0" xfId="0" applyNumberFormat="1" applyFont="1"/>
    <xf numFmtId="43" fontId="32" fillId="0" borderId="0" xfId="1" applyFont="1"/>
    <xf numFmtId="43" fontId="32" fillId="0" borderId="7" xfId="1" applyFont="1" applyBorder="1"/>
    <xf numFmtId="43" fontId="32" fillId="0" borderId="0" xfId="1" applyFont="1" applyBorder="1"/>
    <xf numFmtId="43" fontId="31" fillId="0" borderId="0" xfId="1" applyFont="1" applyBorder="1"/>
    <xf numFmtId="164" fontId="31" fillId="0" borderId="1" xfId="0" applyNumberFormat="1" applyFont="1" applyBorder="1"/>
    <xf numFmtId="43" fontId="31" fillId="0" borderId="1" xfId="1" applyFont="1" applyBorder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9" fillId="0" borderId="5" xfId="0" applyFont="1" applyBorder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0" fontId="26" fillId="2" borderId="3" xfId="0" applyFont="1" applyFill="1" applyBorder="1" applyAlignment="1">
      <alignment horizontal="left" vertical="center"/>
    </xf>
    <xf numFmtId="43" fontId="26" fillId="2" borderId="3" xfId="1" applyFont="1" applyFill="1" applyBorder="1" applyAlignment="1">
      <alignment horizontal="center" vertical="center" wrapText="1"/>
    </xf>
    <xf numFmtId="43" fontId="26" fillId="2" borderId="4" xfId="1" applyFont="1" applyFill="1" applyBorder="1" applyAlignment="1">
      <alignment horizontal="center" vertical="center" wrapText="1"/>
    </xf>
    <xf numFmtId="17" fontId="27" fillId="0" borderId="5" xfId="0" applyNumberFormat="1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26" fillId="4" borderId="1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186521</xdr:colOff>
      <xdr:row>5</xdr:row>
      <xdr:rowOff>114300</xdr:rowOff>
    </xdr:from>
    <xdr:to>
      <xdr:col>1</xdr:col>
      <xdr:colOff>3619500</xdr:colOff>
      <xdr:row>9</xdr:row>
      <xdr:rowOff>304800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071" y="400050"/>
          <a:ext cx="3432979" cy="2038350"/>
        </a:xfrm>
        <a:prstGeom prst="rect">
          <a:avLst/>
        </a:prstGeom>
      </xdr:spPr>
    </xdr:pic>
    <xdr:clientData/>
  </xdr:twoCellAnchor>
  <xdr:twoCellAnchor editAs="oneCell">
    <xdr:from>
      <xdr:col>13</xdr:col>
      <xdr:colOff>266700</xdr:colOff>
      <xdr:row>5</xdr:row>
      <xdr:rowOff>247650</xdr:rowOff>
    </xdr:from>
    <xdr:to>
      <xdr:col>16</xdr:col>
      <xdr:colOff>1257300</xdr:colOff>
      <xdr:row>9</xdr:row>
      <xdr:rowOff>304800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0" y="533400"/>
          <a:ext cx="32766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2" t="s">
        <v>92</v>
      </c>
      <c r="D3" s="73"/>
      <c r="E3" s="73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0" t="s">
        <v>93</v>
      </c>
      <c r="D4" s="71"/>
      <c r="E4" s="71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9" t="s">
        <v>94</v>
      </c>
      <c r="D5" s="80"/>
      <c r="E5" s="80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0" t="s">
        <v>101</v>
      </c>
      <c r="D6" s="71"/>
      <c r="E6" s="71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4" t="s">
        <v>76</v>
      </c>
      <c r="D7" s="75"/>
      <c r="E7" s="75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6" t="s">
        <v>66</v>
      </c>
      <c r="D8" s="77" t="s">
        <v>91</v>
      </c>
      <c r="E8" s="77" t="s">
        <v>90</v>
      </c>
      <c r="F8" s="26"/>
    </row>
    <row r="9" spans="2:16" ht="23.25" customHeight="1" x14ac:dyDescent="0.3">
      <c r="C9" s="76"/>
      <c r="D9" s="78"/>
      <c r="E9" s="78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82" t="s">
        <v>103</v>
      </c>
      <c r="D91" s="82"/>
      <c r="E91" s="29" t="s">
        <v>96</v>
      </c>
      <c r="F91" s="29"/>
      <c r="G91" s="14"/>
    </row>
    <row r="92" spans="3:7" ht="16.5" x14ac:dyDescent="0.25">
      <c r="C92" s="82" t="s">
        <v>108</v>
      </c>
      <c r="D92" s="82"/>
      <c r="E92" s="29" t="s">
        <v>109</v>
      </c>
      <c r="F92" s="29"/>
      <c r="G92" s="15"/>
    </row>
    <row r="93" spans="3:7" ht="18.75" customHeight="1" x14ac:dyDescent="0.25">
      <c r="C93" s="82" t="s">
        <v>102</v>
      </c>
      <c r="D93" s="82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81" t="s">
        <v>100</v>
      </c>
      <c r="D95" s="81"/>
      <c r="E95" s="81"/>
      <c r="F95" s="81"/>
      <c r="G95" s="6"/>
    </row>
    <row r="96" spans="3:7" ht="18.75" x14ac:dyDescent="0.3">
      <c r="C96" s="81" t="s">
        <v>97</v>
      </c>
      <c r="D96" s="81"/>
      <c r="E96" s="81"/>
      <c r="F96" s="81"/>
      <c r="G96" s="6"/>
    </row>
    <row r="97" spans="3:7" ht="18.75" x14ac:dyDescent="0.3">
      <c r="C97" s="81" t="s">
        <v>98</v>
      </c>
      <c r="D97" s="81"/>
      <c r="E97" s="81"/>
      <c r="F97" s="81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18"/>
  <sheetViews>
    <sheetView showGridLines="0" tabSelected="1" view="pageBreakPreview" zoomScale="50" zoomScaleNormal="91" zoomScaleSheetLayoutView="50" workbookViewId="0">
      <selection activeCell="G20" sqref="G20"/>
    </sheetView>
  </sheetViews>
  <sheetFormatPr defaultColWidth="11.42578125" defaultRowHeight="15" x14ac:dyDescent="0.25"/>
  <cols>
    <col min="1" max="1" width="3.140625" customWidth="1"/>
    <col min="2" max="2" width="136.140625" customWidth="1"/>
    <col min="3" max="3" width="37.28515625" customWidth="1"/>
    <col min="4" max="4" width="31" customWidth="1"/>
    <col min="5" max="5" width="31.5703125" customWidth="1"/>
    <col min="6" max="6" width="32.28515625" customWidth="1"/>
    <col min="7" max="7" width="30.85546875" customWidth="1"/>
    <col min="8" max="8" width="33.42578125" customWidth="1"/>
    <col min="9" max="9" width="32.7109375" customWidth="1"/>
    <col min="10" max="10" width="31" customWidth="1"/>
    <col min="11" max="11" width="30.42578125" customWidth="1"/>
    <col min="12" max="12" width="31.28515625" customWidth="1"/>
    <col min="13" max="13" width="31" customWidth="1"/>
    <col min="14" max="14" width="33.85546875" customWidth="1"/>
    <col min="15" max="15" width="2" hidden="1" customWidth="1"/>
    <col min="16" max="16" width="0.28515625" customWidth="1"/>
    <col min="17" max="17" width="33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7.5" customHeight="1" x14ac:dyDescent="0.25">
      <c r="B6" s="83" t="s">
        <v>92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2:19" ht="33" customHeight="1" x14ac:dyDescent="0.25">
      <c r="B7" s="85" t="s">
        <v>93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2:19" ht="32.25" customHeight="1" x14ac:dyDescent="0.25">
      <c r="B8" s="90">
        <v>45566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2:19" s="56" customFormat="1" ht="42" customHeight="1" x14ac:dyDescent="0.5">
      <c r="B9" s="85" t="s">
        <v>95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2:19" ht="28.5" customHeight="1" x14ac:dyDescent="0.25">
      <c r="B10" s="92" t="s">
        <v>76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2:19" ht="30" customHeight="1" x14ac:dyDescent="0.25">
      <c r="B11" s="87" t="s">
        <v>66</v>
      </c>
      <c r="C11" s="88" t="s">
        <v>91</v>
      </c>
      <c r="D11" s="88" t="s">
        <v>90</v>
      </c>
      <c r="E11" s="93" t="s">
        <v>110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</row>
    <row r="12" spans="2:19" ht="36.75" customHeight="1" x14ac:dyDescent="0.5">
      <c r="B12" s="87"/>
      <c r="C12" s="89"/>
      <c r="D12" s="89"/>
      <c r="E12" s="52" t="s">
        <v>78</v>
      </c>
      <c r="F12" s="52" t="s">
        <v>79</v>
      </c>
      <c r="G12" s="52" t="s">
        <v>80</v>
      </c>
      <c r="H12" s="52" t="s">
        <v>81</v>
      </c>
      <c r="I12" s="53" t="s">
        <v>82</v>
      </c>
      <c r="J12" s="52" t="s">
        <v>83</v>
      </c>
      <c r="K12" s="53" t="s">
        <v>84</v>
      </c>
      <c r="L12" s="52" t="s">
        <v>85</v>
      </c>
      <c r="M12" s="52" t="s">
        <v>86</v>
      </c>
      <c r="N12" s="52" t="s">
        <v>87</v>
      </c>
      <c r="O12" s="52" t="s">
        <v>88</v>
      </c>
      <c r="P12" s="53" t="s">
        <v>89</v>
      </c>
      <c r="Q12" s="52" t="s">
        <v>77</v>
      </c>
    </row>
    <row r="13" spans="2:19" ht="34.5" customHeight="1" x14ac:dyDescent="0.5">
      <c r="B13" s="42" t="s">
        <v>0</v>
      </c>
      <c r="C13" s="57">
        <v>186121879</v>
      </c>
      <c r="D13" s="58">
        <f>+D14+D20+D30+D40+D49+D56+D67+D71+D74+D78</f>
        <v>0</v>
      </c>
      <c r="E13" s="57">
        <f>+E14+E20+E30+E40+E49+E56+E67+E71+E74</f>
        <v>8118935.0099999998</v>
      </c>
      <c r="F13" s="57">
        <f t="shared" ref="F13:G13" si="0">+F14+F20+F30+F40+F49+F56+F67+F71+F74</f>
        <v>10932784.92</v>
      </c>
      <c r="G13" s="57">
        <f t="shared" si="0"/>
        <v>10041727.189999999</v>
      </c>
      <c r="H13" s="57">
        <f t="shared" ref="H13:J13" si="1">+H14+H20+H30+H40+H49+H56+H67+H71+H74+H78</f>
        <v>3956646.7199999997</v>
      </c>
      <c r="I13" s="57">
        <f t="shared" si="1"/>
        <v>26316838.159999996</v>
      </c>
      <c r="J13" s="57">
        <f t="shared" si="1"/>
        <v>12573043.389999999</v>
      </c>
      <c r="K13" s="57">
        <f>+K14+K20+K30+K40+K49+K56+K67+K71+K74+K78</f>
        <v>11864316.23</v>
      </c>
      <c r="L13" s="57">
        <f t="shared" ref="L13:M13" si="2">+L14+L20+L30+L40+L49+L56+L67+L71+L74+L78</f>
        <v>13754965.260000002</v>
      </c>
      <c r="M13" s="57">
        <f t="shared" si="2"/>
        <v>15841849.220000001</v>
      </c>
      <c r="N13" s="57">
        <f>+N14+N20+N30+N40+N49+N56+N66+N71+N74+N78</f>
        <v>21229708.790000003</v>
      </c>
      <c r="O13" s="57">
        <f t="shared" ref="O13:Q13" si="3">+O14+O20+O30+O40+O49+O56+O66+O71+O74+O78</f>
        <v>0</v>
      </c>
      <c r="P13" s="57">
        <f t="shared" si="3"/>
        <v>0</v>
      </c>
      <c r="Q13" s="57">
        <f t="shared" si="3"/>
        <v>134630814.89000002</v>
      </c>
      <c r="S13" s="11"/>
    </row>
    <row r="14" spans="2:19" ht="33.75" customHeight="1" x14ac:dyDescent="0.45">
      <c r="B14" s="43" t="s">
        <v>1</v>
      </c>
      <c r="C14" s="59">
        <v>143987311</v>
      </c>
      <c r="D14" s="60">
        <f>+D15+D16+D17+D18+D19</f>
        <v>0</v>
      </c>
      <c r="E14" s="61">
        <f t="shared" ref="E14:P14" si="4">+E15+E16+E17+E18+E19</f>
        <v>7846696.0199999996</v>
      </c>
      <c r="F14" s="61">
        <f t="shared" si="4"/>
        <v>8247311.4900000002</v>
      </c>
      <c r="G14" s="61">
        <f>+G15+G16+G17+G18+G19</f>
        <v>8832276.8200000003</v>
      </c>
      <c r="H14" s="61">
        <f t="shared" si="4"/>
        <v>-118431.33</v>
      </c>
      <c r="I14" s="61">
        <f t="shared" si="4"/>
        <v>24310777.299999997</v>
      </c>
      <c r="J14" s="61">
        <f t="shared" si="4"/>
        <v>9805822.6600000001</v>
      </c>
      <c r="K14" s="61">
        <f t="shared" si="4"/>
        <v>9960143.2300000004</v>
      </c>
      <c r="L14" s="61">
        <f t="shared" si="4"/>
        <v>10725686.210000001</v>
      </c>
      <c r="M14" s="61">
        <f t="shared" si="4"/>
        <v>10268912.470000001</v>
      </c>
      <c r="N14" s="61">
        <f t="shared" si="4"/>
        <v>18220123.710000001</v>
      </c>
      <c r="O14" s="61">
        <f>+O15+O16+O17+O18+O19</f>
        <v>0</v>
      </c>
      <c r="P14" s="61">
        <f t="shared" si="4"/>
        <v>0</v>
      </c>
      <c r="Q14" s="61">
        <f t="shared" ref="Q14:Q79" si="5">+E14+F14+G14+H14+I14+J14+K14+L14+M14+N14+O14+P14</f>
        <v>108099318.58000001</v>
      </c>
      <c r="S14" s="16"/>
    </row>
    <row r="15" spans="2:19" ht="33" customHeight="1" x14ac:dyDescent="0.45">
      <c r="B15" s="44" t="s">
        <v>2</v>
      </c>
      <c r="C15" s="62">
        <v>109848647</v>
      </c>
      <c r="D15" s="63">
        <v>0</v>
      </c>
      <c r="E15" s="64">
        <v>6774500</v>
      </c>
      <c r="F15" s="64">
        <v>7126000</v>
      </c>
      <c r="G15" s="64">
        <v>7631689.4299999997</v>
      </c>
      <c r="H15" s="64">
        <v>0</v>
      </c>
      <c r="I15" s="64">
        <v>15438000</v>
      </c>
      <c r="J15" s="64">
        <v>8115500</v>
      </c>
      <c r="K15" s="64">
        <v>8575000</v>
      </c>
      <c r="L15" s="64">
        <v>9054143.9800000004</v>
      </c>
      <c r="M15" s="64">
        <v>8692500</v>
      </c>
      <c r="N15" s="64">
        <v>8828521</v>
      </c>
      <c r="O15" s="64"/>
      <c r="P15" s="64"/>
      <c r="Q15" s="64">
        <f t="shared" si="5"/>
        <v>80235854.409999996</v>
      </c>
    </row>
    <row r="16" spans="2:19" ht="32.25" customHeight="1" x14ac:dyDescent="0.45">
      <c r="B16" s="44" t="s">
        <v>3</v>
      </c>
      <c r="C16" s="62">
        <v>17861000</v>
      </c>
      <c r="D16" s="63">
        <v>0</v>
      </c>
      <c r="E16" s="64">
        <v>56000</v>
      </c>
      <c r="F16" s="65">
        <v>56000</v>
      </c>
      <c r="G16" s="64">
        <v>56000</v>
      </c>
      <c r="H16" s="64">
        <v>0</v>
      </c>
      <c r="I16" s="64">
        <v>6551187.7199999997</v>
      </c>
      <c r="J16" s="64">
        <v>470500</v>
      </c>
      <c r="K16" s="64">
        <v>96000</v>
      </c>
      <c r="L16" s="64">
        <v>335000</v>
      </c>
      <c r="M16" s="64">
        <v>269000</v>
      </c>
      <c r="N16" s="64">
        <v>8080749.9900000002</v>
      </c>
      <c r="O16" s="64"/>
      <c r="P16" s="64"/>
      <c r="Q16" s="64">
        <f t="shared" si="5"/>
        <v>15970437.710000001</v>
      </c>
    </row>
    <row r="17" spans="2:21" ht="30.75" customHeight="1" x14ac:dyDescent="0.45">
      <c r="B17" s="44" t="s">
        <v>4</v>
      </c>
      <c r="C17" s="62">
        <v>0</v>
      </c>
      <c r="D17" s="63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/>
      <c r="P17" s="64"/>
      <c r="Q17" s="64">
        <f t="shared" si="5"/>
        <v>0</v>
      </c>
    </row>
    <row r="18" spans="2:21" ht="27.75" customHeight="1" x14ac:dyDescent="0.45">
      <c r="B18" s="44" t="s">
        <v>5</v>
      </c>
      <c r="C18" s="62">
        <v>0</v>
      </c>
      <c r="D18" s="63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/>
      <c r="P18" s="64"/>
      <c r="Q18" s="64">
        <f>+E18+F18+G18+H18+I18+J18+K18+L18+M18+N18+O18+P18</f>
        <v>0</v>
      </c>
    </row>
    <row r="19" spans="2:21" ht="26.25" customHeight="1" x14ac:dyDescent="0.45">
      <c r="B19" s="44" t="s">
        <v>6</v>
      </c>
      <c r="C19" s="62">
        <v>16277664</v>
      </c>
      <c r="D19" s="63">
        <v>0</v>
      </c>
      <c r="E19" s="64">
        <v>1016196.02</v>
      </c>
      <c r="F19" s="64">
        <v>1065311.49</v>
      </c>
      <c r="G19" s="64">
        <v>1144587.3899999999</v>
      </c>
      <c r="H19" s="64">
        <v>-118431.33</v>
      </c>
      <c r="I19" s="64">
        <v>2321589.58</v>
      </c>
      <c r="J19" s="64">
        <v>1219822.6599999999</v>
      </c>
      <c r="K19" s="64">
        <v>1289143.23</v>
      </c>
      <c r="L19" s="64">
        <v>1336542.23</v>
      </c>
      <c r="M19" s="64">
        <v>1307412.47</v>
      </c>
      <c r="N19" s="64">
        <v>1310852.72</v>
      </c>
      <c r="O19" s="64"/>
      <c r="P19" s="64"/>
      <c r="Q19" s="64">
        <f>+E19+F19+G19+H19+I19+J19+K19+L19+M19+N19+O19+P19</f>
        <v>11893026.460000003</v>
      </c>
    </row>
    <row r="20" spans="2:21" ht="30" customHeight="1" x14ac:dyDescent="0.45">
      <c r="B20" s="43" t="s">
        <v>7</v>
      </c>
      <c r="C20" s="59">
        <v>25414735</v>
      </c>
      <c r="D20" s="60">
        <f>+D21+D22+D23+D24+D25+D26+D27+D28+D29</f>
        <v>0</v>
      </c>
      <c r="E20" s="61">
        <f t="shared" ref="E20:M20" si="6">+E21+E22+E23+E24+E25+E26+E27+E28+E29</f>
        <v>272238.99</v>
      </c>
      <c r="F20" s="61">
        <f t="shared" si="6"/>
        <v>2685473.4299999997</v>
      </c>
      <c r="G20" s="61">
        <f>+G21+G22+G23+G24+G25+G26+G27+G28+G29</f>
        <v>669184.66999999993</v>
      </c>
      <c r="H20" s="61">
        <f>+H21+H22+H23+H24+H25+H26+H27+H28+H29</f>
        <v>2019869.7599999998</v>
      </c>
      <c r="I20" s="61">
        <f t="shared" si="6"/>
        <v>1597591.5400000003</v>
      </c>
      <c r="J20" s="61">
        <f t="shared" si="6"/>
        <v>2070053.44</v>
      </c>
      <c r="K20" s="61">
        <f t="shared" si="6"/>
        <v>1507027.6</v>
      </c>
      <c r="L20" s="61">
        <f t="shared" si="6"/>
        <v>1862636.6300000001</v>
      </c>
      <c r="M20" s="61">
        <f t="shared" si="6"/>
        <v>1764742.0899999999</v>
      </c>
      <c r="N20" s="61">
        <f>+N21+N22+N23+N24+N25+N26+N27+N28+N29</f>
        <v>1110262.21</v>
      </c>
      <c r="O20" s="61">
        <f>+O21+O22+O23+O24+O25+O26+O27+O28+O29</f>
        <v>0</v>
      </c>
      <c r="P20" s="61">
        <f>+P21+P22+P23+P24+P25+P26+P27+P28+P29</f>
        <v>0</v>
      </c>
      <c r="Q20" s="61">
        <f t="shared" si="5"/>
        <v>15559080.359999999</v>
      </c>
      <c r="S20" s="11"/>
    </row>
    <row r="21" spans="2:21" ht="31.5" customHeight="1" x14ac:dyDescent="0.45">
      <c r="B21" s="44" t="s">
        <v>8</v>
      </c>
      <c r="C21" s="62">
        <v>3090000</v>
      </c>
      <c r="D21" s="63">
        <v>0</v>
      </c>
      <c r="E21" s="64">
        <v>272238.99</v>
      </c>
      <c r="F21" s="64">
        <v>311792.90999999997</v>
      </c>
      <c r="G21" s="64">
        <v>176180.69</v>
      </c>
      <c r="H21" s="64">
        <v>399194.92</v>
      </c>
      <c r="I21" s="64">
        <v>46297.81</v>
      </c>
      <c r="J21" s="64">
        <v>511482.21</v>
      </c>
      <c r="K21" s="64">
        <v>0</v>
      </c>
      <c r="L21" s="64">
        <v>565594.71</v>
      </c>
      <c r="M21" s="64">
        <v>295088.57</v>
      </c>
      <c r="N21" s="64">
        <v>48818.83</v>
      </c>
      <c r="O21" s="64"/>
      <c r="P21" s="64"/>
      <c r="Q21" s="64">
        <f t="shared" si="5"/>
        <v>2626689.6399999997</v>
      </c>
    </row>
    <row r="22" spans="2:21" ht="27" customHeight="1" x14ac:dyDescent="0.45">
      <c r="B22" s="44" t="s">
        <v>9</v>
      </c>
      <c r="C22" s="62">
        <v>675000</v>
      </c>
      <c r="D22" s="63">
        <v>0</v>
      </c>
      <c r="E22" s="64">
        <v>0</v>
      </c>
      <c r="F22" s="64">
        <v>0</v>
      </c>
      <c r="G22" s="64">
        <v>0</v>
      </c>
      <c r="H22" s="64">
        <v>169796.1</v>
      </c>
      <c r="I22" s="64">
        <v>7345</v>
      </c>
      <c r="J22" s="64">
        <v>71301.5</v>
      </c>
      <c r="K22" s="64">
        <v>4976</v>
      </c>
      <c r="L22" s="64">
        <v>0</v>
      </c>
      <c r="M22" s="64">
        <v>199095.5</v>
      </c>
      <c r="N22" s="64">
        <v>4698</v>
      </c>
      <c r="O22" s="64"/>
      <c r="P22" s="64"/>
      <c r="Q22" s="64">
        <f t="shared" si="5"/>
        <v>457212.1</v>
      </c>
      <c r="S22" s="16"/>
    </row>
    <row r="23" spans="2:21" ht="27" customHeight="1" x14ac:dyDescent="0.45">
      <c r="B23" s="44" t="s">
        <v>10</v>
      </c>
      <c r="C23" s="62">
        <v>5090230</v>
      </c>
      <c r="D23" s="63">
        <v>0</v>
      </c>
      <c r="E23" s="64">
        <v>0</v>
      </c>
      <c r="F23" s="64">
        <v>717751.72</v>
      </c>
      <c r="G23" s="64">
        <v>95200</v>
      </c>
      <c r="H23" s="64">
        <v>817861.92</v>
      </c>
      <c r="I23" s="64">
        <v>1016847.98</v>
      </c>
      <c r="J23" s="64">
        <v>404600</v>
      </c>
      <c r="K23" s="64">
        <v>486876.62</v>
      </c>
      <c r="L23" s="64">
        <v>109550</v>
      </c>
      <c r="M23" s="64">
        <v>48930.97</v>
      </c>
      <c r="N23" s="64">
        <v>109039.92</v>
      </c>
      <c r="O23" s="64"/>
      <c r="P23" s="64"/>
      <c r="Q23" s="64">
        <f t="shared" si="5"/>
        <v>3806659.1300000004</v>
      </c>
    </row>
    <row r="24" spans="2:21" ht="26.25" customHeight="1" x14ac:dyDescent="0.45">
      <c r="B24" s="44" t="s">
        <v>11</v>
      </c>
      <c r="C24" s="62">
        <v>340137</v>
      </c>
      <c r="D24" s="63">
        <v>0</v>
      </c>
      <c r="E24" s="64">
        <v>0</v>
      </c>
      <c r="F24" s="64">
        <v>0</v>
      </c>
      <c r="G24" s="64">
        <v>0</v>
      </c>
      <c r="H24" s="64">
        <v>224220</v>
      </c>
      <c r="I24" s="64">
        <v>1220</v>
      </c>
      <c r="J24" s="64">
        <v>0</v>
      </c>
      <c r="K24" s="64">
        <v>969.6</v>
      </c>
      <c r="L24" s="64">
        <v>44599.02</v>
      </c>
      <c r="M24" s="64">
        <v>0</v>
      </c>
      <c r="N24" s="64">
        <v>2765.6</v>
      </c>
      <c r="O24" s="64"/>
      <c r="P24" s="64"/>
      <c r="Q24" s="64">
        <f t="shared" si="5"/>
        <v>273774.21999999997</v>
      </c>
    </row>
    <row r="25" spans="2:21" ht="30" customHeight="1" x14ac:dyDescent="0.45">
      <c r="B25" s="44" t="s">
        <v>12</v>
      </c>
      <c r="C25" s="62">
        <v>5207747</v>
      </c>
      <c r="D25" s="63">
        <v>0</v>
      </c>
      <c r="E25" s="64">
        <v>0</v>
      </c>
      <c r="F25" s="64">
        <v>1485600</v>
      </c>
      <c r="G25" s="64">
        <v>0</v>
      </c>
      <c r="H25" s="64">
        <v>0</v>
      </c>
      <c r="I25" s="64">
        <v>0</v>
      </c>
      <c r="J25" s="64">
        <v>0</v>
      </c>
      <c r="K25" s="64">
        <v>520152</v>
      </c>
      <c r="L25" s="64">
        <v>204270</v>
      </c>
      <c r="M25" s="64">
        <v>386638.65</v>
      </c>
      <c r="N25" s="64">
        <v>529747.93999999994</v>
      </c>
      <c r="O25" s="64"/>
      <c r="P25" s="64"/>
      <c r="Q25" s="64">
        <f t="shared" si="5"/>
        <v>3126408.59</v>
      </c>
    </row>
    <row r="26" spans="2:21" ht="26.25" customHeight="1" x14ac:dyDescent="0.45">
      <c r="B26" s="44" t="s">
        <v>13</v>
      </c>
      <c r="C26" s="62">
        <v>2215663</v>
      </c>
      <c r="D26" s="63">
        <v>0</v>
      </c>
      <c r="E26" s="64">
        <v>0</v>
      </c>
      <c r="F26" s="64">
        <v>170328.8</v>
      </c>
      <c r="G26" s="64">
        <v>353253</v>
      </c>
      <c r="H26" s="64">
        <v>189056.4</v>
      </c>
      <c r="I26" s="64">
        <v>167914.83</v>
      </c>
      <c r="J26" s="64">
        <v>189416.4</v>
      </c>
      <c r="K26" s="64">
        <v>204883.3</v>
      </c>
      <c r="L26" s="64">
        <v>206306.8</v>
      </c>
      <c r="M26" s="64">
        <v>207998</v>
      </c>
      <c r="N26" s="64">
        <v>205832.3</v>
      </c>
      <c r="O26" s="64"/>
      <c r="P26" s="64"/>
      <c r="Q26" s="64">
        <f t="shared" si="5"/>
        <v>1894989.83</v>
      </c>
    </row>
    <row r="27" spans="2:21" ht="55.5" customHeight="1" x14ac:dyDescent="0.45">
      <c r="B27" s="47" t="s">
        <v>114</v>
      </c>
      <c r="C27" s="62">
        <v>2416292</v>
      </c>
      <c r="D27" s="63">
        <v>0</v>
      </c>
      <c r="E27" s="64">
        <v>0</v>
      </c>
      <c r="F27" s="64">
        <v>0</v>
      </c>
      <c r="G27" s="64">
        <v>32750.98</v>
      </c>
      <c r="H27" s="64">
        <v>72743.27</v>
      </c>
      <c r="I27" s="64">
        <v>54774.29</v>
      </c>
      <c r="J27" s="64">
        <v>196103.26</v>
      </c>
      <c r="K27" s="64">
        <v>136756.1</v>
      </c>
      <c r="L27" s="64">
        <v>110054.1</v>
      </c>
      <c r="M27" s="64">
        <v>42486.41</v>
      </c>
      <c r="N27" s="64">
        <v>86191.039999999994</v>
      </c>
      <c r="O27" s="64"/>
      <c r="P27" s="64"/>
      <c r="Q27" s="64">
        <f t="shared" si="5"/>
        <v>731859.45000000007</v>
      </c>
    </row>
    <row r="28" spans="2:21" ht="35.25" customHeight="1" x14ac:dyDescent="0.45">
      <c r="B28" s="47" t="s">
        <v>15</v>
      </c>
      <c r="C28" s="62">
        <v>4773666</v>
      </c>
      <c r="D28" s="63">
        <v>0</v>
      </c>
      <c r="E28" s="64">
        <v>0</v>
      </c>
      <c r="F28" s="64">
        <v>0</v>
      </c>
      <c r="G28" s="64">
        <v>11800</v>
      </c>
      <c r="H28" s="64">
        <v>37012.449999999997</v>
      </c>
      <c r="I28" s="64">
        <v>79200.33</v>
      </c>
      <c r="J28" s="64">
        <v>349892</v>
      </c>
      <c r="K28" s="64">
        <v>90650.99</v>
      </c>
      <c r="L28" s="64">
        <v>515000</v>
      </c>
      <c r="M28" s="64">
        <v>258800</v>
      </c>
      <c r="N28" s="64">
        <v>94465.08</v>
      </c>
      <c r="O28" s="64"/>
      <c r="P28" s="64"/>
      <c r="Q28" s="64">
        <f t="shared" si="5"/>
        <v>1436820.85</v>
      </c>
    </row>
    <row r="29" spans="2:21" ht="32.25" customHeight="1" x14ac:dyDescent="0.45">
      <c r="B29" s="44" t="s">
        <v>16</v>
      </c>
      <c r="C29" s="62">
        <v>1606000</v>
      </c>
      <c r="D29" s="63">
        <v>0</v>
      </c>
      <c r="E29" s="64">
        <v>0</v>
      </c>
      <c r="F29" s="64">
        <v>0</v>
      </c>
      <c r="G29" s="64">
        <v>0</v>
      </c>
      <c r="H29" s="64">
        <v>109984.7</v>
      </c>
      <c r="I29" s="64">
        <v>223991.3</v>
      </c>
      <c r="J29" s="64">
        <v>347258.07</v>
      </c>
      <c r="K29" s="64">
        <v>61762.99</v>
      </c>
      <c r="L29" s="64">
        <v>107262</v>
      </c>
      <c r="M29" s="64">
        <v>325703.99</v>
      </c>
      <c r="N29" s="64">
        <v>28703.5</v>
      </c>
      <c r="O29" s="64"/>
      <c r="P29" s="64"/>
      <c r="Q29" s="64">
        <f t="shared" si="5"/>
        <v>1204666.55</v>
      </c>
      <c r="S29" s="50"/>
      <c r="T29" s="51"/>
    </row>
    <row r="30" spans="2:21" ht="33" customHeight="1" x14ac:dyDescent="0.45">
      <c r="B30" s="43" t="s">
        <v>17</v>
      </c>
      <c r="C30" s="59">
        <v>9263676</v>
      </c>
      <c r="D30" s="59">
        <f t="shared" ref="D30:E30" si="7">+D31+D32+D33+D34+D35+D36+D37+D38+D39</f>
        <v>0</v>
      </c>
      <c r="E30" s="59">
        <f t="shared" si="7"/>
        <v>0</v>
      </c>
      <c r="F30" s="61">
        <f t="shared" ref="F30:P30" si="8">+F31+F32+F33+F34+F35+F36+F37+F38+F39</f>
        <v>0</v>
      </c>
      <c r="G30" s="61">
        <f t="shared" si="8"/>
        <v>422985.7</v>
      </c>
      <c r="H30" s="61">
        <f t="shared" si="8"/>
        <v>2002438.69</v>
      </c>
      <c r="I30" s="61">
        <f t="shared" si="8"/>
        <v>348827.4</v>
      </c>
      <c r="J30" s="61">
        <f t="shared" si="8"/>
        <v>157734.62</v>
      </c>
      <c r="K30" s="61">
        <f t="shared" si="8"/>
        <v>375905.4</v>
      </c>
      <c r="L30" s="61">
        <f t="shared" si="8"/>
        <v>458906.28</v>
      </c>
      <c r="M30" s="61">
        <f t="shared" si="8"/>
        <v>1625971.49</v>
      </c>
      <c r="N30" s="67">
        <f t="shared" si="8"/>
        <v>622437.46</v>
      </c>
      <c r="O30" s="61">
        <f>+O31+O32+O33+O34+O35+O36+O37+O38+O39</f>
        <v>0</v>
      </c>
      <c r="P30" s="61">
        <f t="shared" si="8"/>
        <v>0</v>
      </c>
      <c r="Q30" s="61">
        <f>+Q31+Q32+Q33+Q34+Q35+Q36+Q37+Q38+Q39</f>
        <v>6015207.04</v>
      </c>
      <c r="R30" s="11"/>
      <c r="S30" s="50"/>
      <c r="T30" s="50"/>
      <c r="U30" s="11"/>
    </row>
    <row r="31" spans="2:21" ht="32.25" customHeight="1" x14ac:dyDescent="0.45">
      <c r="B31" s="44" t="s">
        <v>18</v>
      </c>
      <c r="C31" s="62">
        <v>388844</v>
      </c>
      <c r="D31" s="63">
        <v>0</v>
      </c>
      <c r="E31" s="64">
        <v>0</v>
      </c>
      <c r="F31" s="64">
        <v>0</v>
      </c>
      <c r="G31" s="64">
        <v>28024.799999999999</v>
      </c>
      <c r="H31" s="64">
        <v>62697.440000000002</v>
      </c>
      <c r="I31" s="64">
        <v>89466.99</v>
      </c>
      <c r="J31" s="64">
        <v>10320</v>
      </c>
      <c r="K31" s="64">
        <v>3308</v>
      </c>
      <c r="L31" s="64">
        <v>56407.88</v>
      </c>
      <c r="M31" s="64">
        <v>0</v>
      </c>
      <c r="N31" s="66">
        <v>42310.01</v>
      </c>
      <c r="O31" s="64"/>
      <c r="P31" s="64"/>
      <c r="Q31" s="64">
        <f t="shared" si="5"/>
        <v>292535.12</v>
      </c>
      <c r="S31" s="50"/>
      <c r="T31" s="51"/>
    </row>
    <row r="32" spans="2:21" ht="34.5" customHeight="1" x14ac:dyDescent="0.45">
      <c r="B32" s="44" t="s">
        <v>19</v>
      </c>
      <c r="C32" s="62">
        <v>458250</v>
      </c>
      <c r="D32" s="63">
        <v>0</v>
      </c>
      <c r="E32" s="64">
        <v>0</v>
      </c>
      <c r="F32" s="64">
        <v>0</v>
      </c>
      <c r="G32" s="64">
        <v>0</v>
      </c>
      <c r="H32" s="64">
        <v>0</v>
      </c>
      <c r="I32" s="64">
        <v>31624</v>
      </c>
      <c r="J32" s="64">
        <v>64841</v>
      </c>
      <c r="K32" s="64">
        <v>146015</v>
      </c>
      <c r="L32" s="64">
        <v>0</v>
      </c>
      <c r="M32" s="64">
        <v>7500</v>
      </c>
      <c r="N32" s="66">
        <v>1190</v>
      </c>
      <c r="O32" s="64"/>
      <c r="P32" s="64"/>
      <c r="Q32" s="64">
        <f t="shared" si="5"/>
        <v>251170</v>
      </c>
      <c r="R32" s="16"/>
      <c r="S32" s="16"/>
      <c r="T32" s="16"/>
      <c r="U32" s="16"/>
    </row>
    <row r="33" spans="2:20" ht="35.25" customHeight="1" x14ac:dyDescent="0.45">
      <c r="B33" s="44" t="s">
        <v>20</v>
      </c>
      <c r="C33" s="62">
        <v>436231</v>
      </c>
      <c r="D33" s="63">
        <v>0</v>
      </c>
      <c r="E33" s="64">
        <v>0</v>
      </c>
      <c r="F33" s="64">
        <v>0</v>
      </c>
      <c r="G33" s="64">
        <v>6597.1</v>
      </c>
      <c r="H33" s="64">
        <v>50543.55</v>
      </c>
      <c r="I33" s="64">
        <v>0</v>
      </c>
      <c r="J33" s="64">
        <v>29600.3</v>
      </c>
      <c r="K33" s="64">
        <v>29715</v>
      </c>
      <c r="L33" s="64">
        <v>36249.03</v>
      </c>
      <c r="M33" s="64">
        <v>69931.759999999995</v>
      </c>
      <c r="N33" s="66">
        <v>10974.67</v>
      </c>
      <c r="O33" s="64"/>
      <c r="P33" s="64"/>
      <c r="Q33" s="64">
        <f t="shared" si="5"/>
        <v>233611.41</v>
      </c>
      <c r="T33" s="11"/>
    </row>
    <row r="34" spans="2:20" ht="30.75" customHeight="1" x14ac:dyDescent="0.45">
      <c r="B34" s="44" t="s">
        <v>21</v>
      </c>
      <c r="C34" s="62">
        <v>59045</v>
      </c>
      <c r="D34" s="63">
        <v>0</v>
      </c>
      <c r="E34" s="64">
        <v>0</v>
      </c>
      <c r="F34" s="64">
        <v>0</v>
      </c>
      <c r="G34" s="64">
        <v>0</v>
      </c>
      <c r="H34" s="64">
        <v>32444.639999999999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6">
        <v>0</v>
      </c>
      <c r="O34" s="64"/>
      <c r="P34" s="64"/>
      <c r="Q34" s="64">
        <f t="shared" si="5"/>
        <v>32444.639999999999</v>
      </c>
      <c r="T34" s="11"/>
    </row>
    <row r="35" spans="2:20" ht="26.25" customHeight="1" x14ac:dyDescent="0.45">
      <c r="B35" s="44" t="s">
        <v>22</v>
      </c>
      <c r="C35" s="62">
        <v>367635</v>
      </c>
      <c r="D35" s="63">
        <v>0</v>
      </c>
      <c r="E35" s="64">
        <v>0</v>
      </c>
      <c r="F35" s="64">
        <v>0</v>
      </c>
      <c r="G35" s="64">
        <v>0</v>
      </c>
      <c r="H35" s="64">
        <v>0</v>
      </c>
      <c r="I35" s="64">
        <v>125634.6</v>
      </c>
      <c r="J35" s="64">
        <v>0</v>
      </c>
      <c r="K35" s="64">
        <v>1476.01</v>
      </c>
      <c r="L35" s="64">
        <v>1982.4</v>
      </c>
      <c r="M35" s="64">
        <v>0</v>
      </c>
      <c r="N35" s="66">
        <v>1745.99</v>
      </c>
      <c r="O35" s="64"/>
      <c r="P35" s="64"/>
      <c r="Q35" s="64">
        <f t="shared" si="5"/>
        <v>130839</v>
      </c>
      <c r="T35" s="11"/>
    </row>
    <row r="36" spans="2:20" ht="28.5" customHeight="1" x14ac:dyDescent="0.45">
      <c r="B36" s="44" t="s">
        <v>23</v>
      </c>
      <c r="C36" s="62">
        <v>112670</v>
      </c>
      <c r="D36" s="63">
        <v>0</v>
      </c>
      <c r="E36" s="64">
        <v>0</v>
      </c>
      <c r="F36" s="64">
        <v>0</v>
      </c>
      <c r="G36" s="64">
        <v>849.6</v>
      </c>
      <c r="H36" s="64">
        <v>23540.32</v>
      </c>
      <c r="I36" s="64">
        <v>1994.13</v>
      </c>
      <c r="J36" s="64">
        <v>0</v>
      </c>
      <c r="K36" s="64">
        <v>30505.15</v>
      </c>
      <c r="L36" s="64">
        <v>3325.64</v>
      </c>
      <c r="M36" s="64">
        <v>16359.1</v>
      </c>
      <c r="N36" s="66">
        <v>18263.419999999998</v>
      </c>
      <c r="O36" s="64"/>
      <c r="P36" s="64"/>
      <c r="Q36" s="64">
        <f t="shared" si="5"/>
        <v>94837.36</v>
      </c>
    </row>
    <row r="37" spans="2:20" ht="53.25" customHeight="1" x14ac:dyDescent="0.45">
      <c r="B37" s="47" t="s">
        <v>24</v>
      </c>
      <c r="C37" s="62">
        <v>4552782</v>
      </c>
      <c r="D37" s="63">
        <v>0</v>
      </c>
      <c r="E37" s="64">
        <v>0</v>
      </c>
      <c r="F37" s="64">
        <v>0</v>
      </c>
      <c r="G37" s="64">
        <v>1628.4</v>
      </c>
      <c r="H37" s="64">
        <v>1639853.4</v>
      </c>
      <c r="I37" s="64">
        <v>0</v>
      </c>
      <c r="J37" s="64">
        <v>0</v>
      </c>
      <c r="K37" s="64">
        <v>6157.51</v>
      </c>
      <c r="L37" s="64">
        <v>506.93</v>
      </c>
      <c r="M37" s="64">
        <v>1352393.98</v>
      </c>
      <c r="N37" s="66">
        <v>78378</v>
      </c>
      <c r="O37" s="64"/>
      <c r="P37" s="64"/>
      <c r="Q37" s="64">
        <f t="shared" si="5"/>
        <v>3078918.2199999997</v>
      </c>
    </row>
    <row r="38" spans="2:20" ht="55.5" customHeight="1" x14ac:dyDescent="0.45">
      <c r="B38" s="47" t="s">
        <v>113</v>
      </c>
      <c r="C38" s="62">
        <v>0</v>
      </c>
      <c r="D38" s="63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/>
      <c r="L38" s="64"/>
      <c r="M38" s="64"/>
      <c r="N38" s="66">
        <v>0</v>
      </c>
      <c r="O38" s="64"/>
      <c r="P38" s="64"/>
      <c r="Q38" s="64">
        <f t="shared" si="5"/>
        <v>0</v>
      </c>
    </row>
    <row r="39" spans="2:20" ht="26.25" customHeight="1" x14ac:dyDescent="0.45">
      <c r="B39" s="44" t="s">
        <v>26</v>
      </c>
      <c r="C39" s="62">
        <v>2888219</v>
      </c>
      <c r="D39" s="63">
        <v>0</v>
      </c>
      <c r="E39" s="64">
        <v>0</v>
      </c>
      <c r="F39" s="64">
        <v>0</v>
      </c>
      <c r="G39" s="64">
        <v>385885.8</v>
      </c>
      <c r="H39" s="64">
        <v>193359.34</v>
      </c>
      <c r="I39" s="64">
        <v>100107.68</v>
      </c>
      <c r="J39" s="64">
        <v>52973.32</v>
      </c>
      <c r="K39" s="64">
        <v>158728.73000000001</v>
      </c>
      <c r="L39" s="64">
        <v>360434.4</v>
      </c>
      <c r="M39" s="64">
        <v>179786.65</v>
      </c>
      <c r="N39" s="66">
        <v>469575.37</v>
      </c>
      <c r="O39" s="64"/>
      <c r="P39" s="64"/>
      <c r="Q39" s="64">
        <f t="shared" si="5"/>
        <v>1900851.29</v>
      </c>
    </row>
    <row r="40" spans="2:20" ht="27" customHeight="1" x14ac:dyDescent="0.45">
      <c r="B40" s="43" t="s">
        <v>27</v>
      </c>
      <c r="C40" s="59">
        <v>1200000</v>
      </c>
      <c r="D40" s="59">
        <f t="shared" ref="D40:M40" si="9">+D41+D42+D43+D44+D45+D46+D47+D48</f>
        <v>0</v>
      </c>
      <c r="E40" s="59">
        <f t="shared" si="9"/>
        <v>0</v>
      </c>
      <c r="F40" s="59">
        <f t="shared" si="9"/>
        <v>0</v>
      </c>
      <c r="G40" s="59">
        <f t="shared" si="9"/>
        <v>0</v>
      </c>
      <c r="H40" s="59">
        <f t="shared" si="9"/>
        <v>0</v>
      </c>
      <c r="I40" s="59">
        <f t="shared" si="9"/>
        <v>0</v>
      </c>
      <c r="J40" s="59">
        <f t="shared" si="9"/>
        <v>0</v>
      </c>
      <c r="K40" s="59">
        <f t="shared" si="9"/>
        <v>0</v>
      </c>
      <c r="L40" s="59">
        <f t="shared" si="9"/>
        <v>0</v>
      </c>
      <c r="M40" s="59">
        <f t="shared" si="9"/>
        <v>1040000</v>
      </c>
      <c r="N40" s="67">
        <v>0</v>
      </c>
      <c r="O40" s="61">
        <v>0</v>
      </c>
      <c r="P40" s="61">
        <v>0</v>
      </c>
      <c r="Q40" s="61">
        <f t="shared" si="5"/>
        <v>1040000</v>
      </c>
    </row>
    <row r="41" spans="2:20" ht="34.5" customHeight="1" x14ac:dyDescent="0.45">
      <c r="B41" s="44" t="s">
        <v>28</v>
      </c>
      <c r="C41" s="62">
        <v>1200000</v>
      </c>
      <c r="D41" s="63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1040000</v>
      </c>
      <c r="N41" s="66">
        <v>0</v>
      </c>
      <c r="O41" s="64">
        <v>0</v>
      </c>
      <c r="P41" s="64">
        <v>0</v>
      </c>
      <c r="Q41" s="64">
        <f t="shared" si="5"/>
        <v>1040000</v>
      </c>
    </row>
    <row r="42" spans="2:20" ht="30.75" customHeight="1" x14ac:dyDescent="0.45">
      <c r="B42" s="47" t="s">
        <v>29</v>
      </c>
      <c r="C42" s="62">
        <v>0</v>
      </c>
      <c r="D42" s="63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6">
        <v>0</v>
      </c>
      <c r="O42" s="64">
        <v>0</v>
      </c>
      <c r="P42" s="64">
        <v>0</v>
      </c>
      <c r="Q42" s="64">
        <f t="shared" si="5"/>
        <v>0</v>
      </c>
    </row>
    <row r="43" spans="2:20" ht="30.75" customHeight="1" x14ac:dyDescent="0.45">
      <c r="B43" s="47" t="s">
        <v>30</v>
      </c>
      <c r="C43" s="62">
        <v>0</v>
      </c>
      <c r="D43" s="63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6">
        <v>0</v>
      </c>
      <c r="O43" s="64">
        <v>0</v>
      </c>
      <c r="P43" s="64">
        <v>0</v>
      </c>
      <c r="Q43" s="64">
        <f t="shared" si="5"/>
        <v>0</v>
      </c>
    </row>
    <row r="44" spans="2:20" ht="56.25" customHeight="1" x14ac:dyDescent="0.45">
      <c r="B44" s="47" t="s">
        <v>31</v>
      </c>
      <c r="C44" s="62">
        <v>0</v>
      </c>
      <c r="D44" s="63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f t="shared" si="5"/>
        <v>0</v>
      </c>
    </row>
    <row r="45" spans="2:20" ht="30" customHeight="1" x14ac:dyDescent="0.45">
      <c r="B45" s="47" t="s">
        <v>32</v>
      </c>
      <c r="C45" s="62">
        <v>0</v>
      </c>
      <c r="D45" s="63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f t="shared" si="5"/>
        <v>0</v>
      </c>
    </row>
    <row r="46" spans="2:20" ht="25.5" customHeight="1" x14ac:dyDescent="0.45">
      <c r="B46" s="44" t="s">
        <v>33</v>
      </c>
      <c r="C46" s="62">
        <v>0</v>
      </c>
      <c r="D46" s="63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f t="shared" si="5"/>
        <v>0</v>
      </c>
    </row>
    <row r="47" spans="2:20" ht="30" customHeight="1" x14ac:dyDescent="0.45">
      <c r="B47" s="44" t="s">
        <v>34</v>
      </c>
      <c r="C47" s="62">
        <v>0</v>
      </c>
      <c r="D47" s="63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f t="shared" si="5"/>
        <v>0</v>
      </c>
    </row>
    <row r="48" spans="2:20" ht="29.25" customHeight="1" x14ac:dyDescent="0.45">
      <c r="B48" s="47" t="s">
        <v>35</v>
      </c>
      <c r="C48" s="62">
        <v>0</v>
      </c>
      <c r="D48" s="63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f t="shared" si="5"/>
        <v>0</v>
      </c>
    </row>
    <row r="49" spans="2:17" ht="30" x14ac:dyDescent="0.45">
      <c r="B49" s="43" t="s">
        <v>36</v>
      </c>
      <c r="C49" s="59">
        <v>0</v>
      </c>
      <c r="D49" s="59">
        <f t="shared" ref="D49:E49" si="10">+D50+D51+D52+D53+D54+D55</f>
        <v>0</v>
      </c>
      <c r="E49" s="59">
        <f t="shared" si="10"/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f t="shared" si="5"/>
        <v>0</v>
      </c>
    </row>
    <row r="50" spans="2:17" ht="30" customHeight="1" x14ac:dyDescent="0.45">
      <c r="B50" s="44" t="s">
        <v>37</v>
      </c>
      <c r="C50" s="62">
        <v>0</v>
      </c>
      <c r="D50" s="63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f t="shared" si="5"/>
        <v>0</v>
      </c>
    </row>
    <row r="51" spans="2:17" ht="33.75" customHeight="1" x14ac:dyDescent="0.45">
      <c r="B51" s="47" t="s">
        <v>38</v>
      </c>
      <c r="C51" s="62">
        <v>0</v>
      </c>
      <c r="D51" s="63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f t="shared" si="5"/>
        <v>0</v>
      </c>
    </row>
    <row r="52" spans="2:17" ht="33" customHeight="1" x14ac:dyDescent="0.45">
      <c r="B52" s="47" t="s">
        <v>39</v>
      </c>
      <c r="C52" s="62">
        <v>0</v>
      </c>
      <c r="D52" s="63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f t="shared" si="5"/>
        <v>0</v>
      </c>
    </row>
    <row r="53" spans="2:17" ht="54" customHeight="1" x14ac:dyDescent="0.45">
      <c r="B53" s="47" t="s">
        <v>40</v>
      </c>
      <c r="C53" s="62">
        <v>0</v>
      </c>
      <c r="D53" s="63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f t="shared" si="5"/>
        <v>0</v>
      </c>
    </row>
    <row r="54" spans="2:17" ht="25.5" customHeight="1" x14ac:dyDescent="0.45">
      <c r="B54" s="47" t="s">
        <v>41</v>
      </c>
      <c r="C54" s="62">
        <v>0</v>
      </c>
      <c r="D54" s="63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f t="shared" si="5"/>
        <v>0</v>
      </c>
    </row>
    <row r="55" spans="2:17" ht="59.25" customHeight="1" x14ac:dyDescent="0.45">
      <c r="B55" s="47" t="s">
        <v>42</v>
      </c>
      <c r="C55" s="62">
        <v>0</v>
      </c>
      <c r="D55" s="63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f t="shared" si="5"/>
        <v>0</v>
      </c>
    </row>
    <row r="56" spans="2:17" ht="30.75" customHeight="1" x14ac:dyDescent="0.45">
      <c r="B56" s="43" t="s">
        <v>43</v>
      </c>
      <c r="C56" s="59">
        <v>6256157</v>
      </c>
      <c r="D56" s="59">
        <f t="shared" ref="D56:Q56" si="11">+D57+D58+D59+D60+D61+D62+D63+D64+D65</f>
        <v>0</v>
      </c>
      <c r="E56" s="59">
        <f t="shared" si="11"/>
        <v>0</v>
      </c>
      <c r="F56" s="59">
        <f t="shared" si="11"/>
        <v>0</v>
      </c>
      <c r="G56" s="59">
        <f t="shared" si="11"/>
        <v>117280</v>
      </c>
      <c r="H56" s="59">
        <f t="shared" si="11"/>
        <v>52769.599999999999</v>
      </c>
      <c r="I56" s="59">
        <f t="shared" si="11"/>
        <v>59641.919999999998</v>
      </c>
      <c r="J56" s="59">
        <f t="shared" si="11"/>
        <v>539432.66999999993</v>
      </c>
      <c r="K56" s="59">
        <f t="shared" si="11"/>
        <v>21240</v>
      </c>
      <c r="L56" s="59">
        <f t="shared" si="11"/>
        <v>707736.14</v>
      </c>
      <c r="M56" s="59">
        <f t="shared" si="11"/>
        <v>1142223.17</v>
      </c>
      <c r="N56" s="59">
        <f t="shared" si="11"/>
        <v>1276885.4099999999</v>
      </c>
      <c r="O56" s="59">
        <f>+O57+O58+O59+O60+O61+O62+O63+O64+O65</f>
        <v>0</v>
      </c>
      <c r="P56" s="59">
        <f t="shared" si="11"/>
        <v>0</v>
      </c>
      <c r="Q56" s="59">
        <f t="shared" si="11"/>
        <v>3917208.9100000006</v>
      </c>
    </row>
    <row r="57" spans="2:17" ht="36" customHeight="1" x14ac:dyDescent="0.45">
      <c r="B57" s="44" t="s">
        <v>44</v>
      </c>
      <c r="C57" s="62">
        <v>3383331</v>
      </c>
      <c r="D57" s="63">
        <v>0</v>
      </c>
      <c r="E57" s="64">
        <v>0</v>
      </c>
      <c r="F57" s="64">
        <v>0</v>
      </c>
      <c r="G57" s="64">
        <v>117280</v>
      </c>
      <c r="H57" s="64">
        <v>11587.6</v>
      </c>
      <c r="I57" s="64">
        <v>59641.919999999998</v>
      </c>
      <c r="J57" s="64">
        <v>278239.67</v>
      </c>
      <c r="K57" s="64">
        <v>0</v>
      </c>
      <c r="L57" s="64">
        <v>604110.03</v>
      </c>
      <c r="M57" s="64">
        <v>881167.35999999999</v>
      </c>
      <c r="N57" s="64">
        <v>970568.68</v>
      </c>
      <c r="O57" s="64"/>
      <c r="P57" s="64"/>
      <c r="Q57" s="66">
        <f t="shared" si="5"/>
        <v>2922595.2600000002</v>
      </c>
    </row>
    <row r="58" spans="2:17" ht="54.75" customHeight="1" x14ac:dyDescent="0.45">
      <c r="B58" s="47" t="s">
        <v>45</v>
      </c>
      <c r="C58" s="62">
        <v>504016</v>
      </c>
      <c r="D58" s="63">
        <v>0</v>
      </c>
      <c r="E58" s="64">
        <v>0</v>
      </c>
      <c r="F58" s="64">
        <v>0</v>
      </c>
      <c r="G58" s="64">
        <v>0</v>
      </c>
      <c r="H58" s="64">
        <v>37760</v>
      </c>
      <c r="I58" s="64">
        <v>0</v>
      </c>
      <c r="J58" s="64">
        <v>0</v>
      </c>
      <c r="K58" s="64">
        <v>0</v>
      </c>
      <c r="L58" s="64">
        <v>94142.12</v>
      </c>
      <c r="M58" s="64">
        <v>45600</v>
      </c>
      <c r="N58" s="64">
        <v>120309.02</v>
      </c>
      <c r="O58" s="64"/>
      <c r="P58" s="64"/>
      <c r="Q58" s="66">
        <f t="shared" si="5"/>
        <v>297811.14</v>
      </c>
    </row>
    <row r="59" spans="2:17" ht="34.5" customHeight="1" x14ac:dyDescent="0.45">
      <c r="B59" s="47" t="s">
        <v>46</v>
      </c>
      <c r="C59" s="62">
        <v>163500</v>
      </c>
      <c r="D59" s="63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69323.679999999993</v>
      </c>
      <c r="O59" s="64"/>
      <c r="P59" s="64"/>
      <c r="Q59" s="66">
        <f t="shared" si="5"/>
        <v>69323.679999999993</v>
      </c>
    </row>
    <row r="60" spans="2:17" ht="63" customHeight="1" x14ac:dyDescent="0.45">
      <c r="B60" s="47" t="s">
        <v>47</v>
      </c>
      <c r="C60" s="62">
        <v>0</v>
      </c>
      <c r="D60" s="63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/>
      <c r="P60" s="64"/>
      <c r="Q60" s="66">
        <f t="shared" si="5"/>
        <v>0</v>
      </c>
    </row>
    <row r="61" spans="2:17" ht="31.5" customHeight="1" x14ac:dyDescent="0.45">
      <c r="B61" s="47" t="s">
        <v>48</v>
      </c>
      <c r="C61" s="62">
        <v>1766802</v>
      </c>
      <c r="D61" s="63">
        <v>0</v>
      </c>
      <c r="E61" s="64">
        <v>0</v>
      </c>
      <c r="F61" s="64">
        <v>0</v>
      </c>
      <c r="G61" s="64">
        <v>0</v>
      </c>
      <c r="H61" s="64">
        <v>3422</v>
      </c>
      <c r="I61" s="64">
        <v>0</v>
      </c>
      <c r="J61" s="64">
        <v>241133</v>
      </c>
      <c r="K61" s="64">
        <v>0</v>
      </c>
      <c r="L61" s="64">
        <v>9483.99</v>
      </c>
      <c r="M61" s="64">
        <v>215455.81</v>
      </c>
      <c r="N61" s="64">
        <v>116684.03</v>
      </c>
      <c r="O61" s="64"/>
      <c r="P61" s="64"/>
      <c r="Q61" s="66">
        <f t="shared" si="5"/>
        <v>586178.82999999996</v>
      </c>
    </row>
    <row r="62" spans="2:17" ht="27" customHeight="1" x14ac:dyDescent="0.45">
      <c r="B62" s="44" t="s">
        <v>49</v>
      </c>
      <c r="C62" s="62">
        <v>418400</v>
      </c>
      <c r="D62" s="63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20060</v>
      </c>
      <c r="K62" s="64">
        <v>21240</v>
      </c>
      <c r="L62" s="64">
        <v>0</v>
      </c>
      <c r="M62" s="64">
        <v>0</v>
      </c>
      <c r="N62" s="64">
        <v>0</v>
      </c>
      <c r="O62" s="64"/>
      <c r="P62" s="64"/>
      <c r="Q62" s="66">
        <f t="shared" si="5"/>
        <v>41300</v>
      </c>
    </row>
    <row r="63" spans="2:17" ht="30" customHeight="1" x14ac:dyDescent="0.45">
      <c r="B63" s="44" t="s">
        <v>50</v>
      </c>
      <c r="C63" s="62">
        <v>0</v>
      </c>
      <c r="D63" s="63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/>
      <c r="M63" s="64"/>
      <c r="N63" s="64">
        <v>0</v>
      </c>
      <c r="O63" s="64"/>
      <c r="P63" s="64"/>
      <c r="Q63" s="66">
        <v>0</v>
      </c>
    </row>
    <row r="64" spans="2:17" ht="31.5" customHeight="1" x14ac:dyDescent="0.45">
      <c r="B64" s="44" t="s">
        <v>51</v>
      </c>
      <c r="C64" s="62">
        <v>10000</v>
      </c>
      <c r="D64" s="63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/>
      <c r="M64" s="64"/>
      <c r="N64" s="64">
        <v>0</v>
      </c>
      <c r="O64" s="64"/>
      <c r="P64" s="64"/>
      <c r="Q64" s="66">
        <v>0</v>
      </c>
    </row>
    <row r="65" spans="2:17" ht="57" customHeight="1" x14ac:dyDescent="0.45">
      <c r="B65" s="47" t="s">
        <v>52</v>
      </c>
      <c r="C65" s="62">
        <v>10108</v>
      </c>
      <c r="D65" s="63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/>
      <c r="M65" s="64"/>
      <c r="N65" s="64">
        <v>0</v>
      </c>
      <c r="O65" s="64"/>
      <c r="P65" s="64"/>
      <c r="Q65" s="66">
        <f t="shared" si="5"/>
        <v>0</v>
      </c>
    </row>
    <row r="66" spans="2:17" ht="27.75" customHeight="1" x14ac:dyDescent="0.45">
      <c r="B66" s="43" t="s">
        <v>53</v>
      </c>
      <c r="C66" s="59">
        <v>0</v>
      </c>
      <c r="D66" s="60">
        <f>+D67+D68+D69+D70</f>
        <v>0</v>
      </c>
      <c r="E66" s="60">
        <f>+E67+E68+E69+E70</f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f>+O67+O68+O69+O70+O71+O72+O73+O74+O75</f>
        <v>0</v>
      </c>
      <c r="P66" s="61">
        <f>+P67+P68+P69+P70+P71+P72+P73+P74+P75</f>
        <v>0</v>
      </c>
      <c r="Q66" s="67">
        <f t="shared" si="5"/>
        <v>0</v>
      </c>
    </row>
    <row r="67" spans="2:17" ht="27.75" customHeight="1" x14ac:dyDescent="0.45">
      <c r="B67" s="44" t="s">
        <v>54</v>
      </c>
      <c r="C67" s="62">
        <v>0</v>
      </c>
      <c r="D67" s="63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/>
      <c r="P67" s="64"/>
      <c r="Q67" s="64">
        <f t="shared" si="5"/>
        <v>0</v>
      </c>
    </row>
    <row r="68" spans="2:17" ht="28.5" customHeight="1" x14ac:dyDescent="0.45">
      <c r="B68" s="44" t="s">
        <v>55</v>
      </c>
      <c r="C68" s="63">
        <v>0</v>
      </c>
      <c r="D68" s="63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/>
      <c r="P68" s="64"/>
      <c r="Q68" s="64">
        <f t="shared" si="5"/>
        <v>0</v>
      </c>
    </row>
    <row r="69" spans="2:17" ht="30" x14ac:dyDescent="0.45">
      <c r="B69" s="44" t="s">
        <v>56</v>
      </c>
      <c r="C69" s="63">
        <v>0</v>
      </c>
      <c r="D69" s="63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f t="shared" si="5"/>
        <v>0</v>
      </c>
    </row>
    <row r="70" spans="2:17" ht="60.75" customHeight="1" x14ac:dyDescent="0.45">
      <c r="B70" s="47" t="s">
        <v>57</v>
      </c>
      <c r="C70" s="63">
        <v>0</v>
      </c>
      <c r="D70" s="63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f t="shared" si="5"/>
        <v>0</v>
      </c>
    </row>
    <row r="71" spans="2:17" ht="38.25" customHeight="1" x14ac:dyDescent="0.45">
      <c r="B71" s="48" t="s">
        <v>58</v>
      </c>
      <c r="C71" s="60">
        <f>+C72+C73</f>
        <v>0</v>
      </c>
      <c r="D71" s="60">
        <f>+D72+D73</f>
        <v>0</v>
      </c>
      <c r="E71" s="61">
        <f t="shared" ref="E71" si="12">+E72+E73</f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f t="shared" si="5"/>
        <v>0</v>
      </c>
    </row>
    <row r="72" spans="2:17" ht="37.5" customHeight="1" x14ac:dyDescent="0.45">
      <c r="B72" s="44" t="s">
        <v>59</v>
      </c>
      <c r="C72" s="63">
        <v>0</v>
      </c>
      <c r="D72" s="63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f t="shared" si="5"/>
        <v>0</v>
      </c>
    </row>
    <row r="73" spans="2:17" ht="55.5" customHeight="1" x14ac:dyDescent="0.45">
      <c r="B73" s="47" t="s">
        <v>60</v>
      </c>
      <c r="C73" s="63">
        <v>0</v>
      </c>
      <c r="D73" s="63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f t="shared" si="5"/>
        <v>0</v>
      </c>
    </row>
    <row r="74" spans="2:17" ht="30.75" customHeight="1" x14ac:dyDescent="0.45">
      <c r="B74" s="43" t="s">
        <v>61</v>
      </c>
      <c r="C74" s="60">
        <f>+C75+C76+C77</f>
        <v>0</v>
      </c>
      <c r="D74" s="60">
        <f>+D75+D76+D77</f>
        <v>0</v>
      </c>
      <c r="E74" s="64">
        <f t="shared" ref="E74" si="13">+E75+E76+E77</f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f t="shared" si="5"/>
        <v>0</v>
      </c>
    </row>
    <row r="75" spans="2:17" ht="25.5" customHeight="1" x14ac:dyDescent="0.45">
      <c r="B75" s="44" t="s">
        <v>62</v>
      </c>
      <c r="C75" s="63">
        <v>0</v>
      </c>
      <c r="D75" s="63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f t="shared" si="5"/>
        <v>0</v>
      </c>
    </row>
    <row r="76" spans="2:17" ht="23.25" customHeight="1" x14ac:dyDescent="0.45">
      <c r="B76" s="44" t="s">
        <v>63</v>
      </c>
      <c r="C76" s="63">
        <v>0</v>
      </c>
      <c r="D76" s="63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f t="shared" si="5"/>
        <v>0</v>
      </c>
    </row>
    <row r="77" spans="2:17" ht="57" customHeight="1" x14ac:dyDescent="0.45">
      <c r="B77" s="47" t="s">
        <v>64</v>
      </c>
      <c r="C77" s="63">
        <v>0</v>
      </c>
      <c r="D77" s="63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f t="shared" si="5"/>
        <v>0</v>
      </c>
    </row>
    <row r="78" spans="2:17" ht="22.5" customHeight="1" x14ac:dyDescent="0.45">
      <c r="B78" s="42" t="s">
        <v>67</v>
      </c>
      <c r="C78" s="68">
        <f>+C79+C82</f>
        <v>0</v>
      </c>
      <c r="D78" s="68">
        <f>+D79+D82+D85</f>
        <v>0</v>
      </c>
      <c r="E78" s="69">
        <f t="shared" ref="E78" si="14">+E79+E82+E85</f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f t="shared" si="5"/>
        <v>0</v>
      </c>
    </row>
    <row r="79" spans="2:17" ht="28.5" customHeight="1" x14ac:dyDescent="0.45">
      <c r="B79" s="43" t="s">
        <v>68</v>
      </c>
      <c r="C79" s="60">
        <f>+C80+C81</f>
        <v>0</v>
      </c>
      <c r="D79" s="60">
        <f>+D80+D81</f>
        <v>0</v>
      </c>
      <c r="E79" s="61">
        <f t="shared" ref="E79" si="15">+E80+E81</f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f t="shared" si="5"/>
        <v>0</v>
      </c>
    </row>
    <row r="80" spans="2:17" ht="25.5" customHeight="1" x14ac:dyDescent="0.45">
      <c r="B80" s="44" t="s">
        <v>69</v>
      </c>
      <c r="C80" s="63">
        <v>0</v>
      </c>
      <c r="D80" s="63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f t="shared" ref="Q80:Q86" si="16">+E80+F80+G80+H80+I80+J80+K80+L80+M80+N80+O80+P80</f>
        <v>0</v>
      </c>
    </row>
    <row r="81" spans="2:17" ht="27" customHeight="1" x14ac:dyDescent="0.45">
      <c r="B81" s="44" t="s">
        <v>70</v>
      </c>
      <c r="C81" s="63">
        <v>0</v>
      </c>
      <c r="D81" s="63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f t="shared" si="16"/>
        <v>0</v>
      </c>
    </row>
    <row r="82" spans="2:17" ht="27" customHeight="1" x14ac:dyDescent="0.45">
      <c r="B82" s="43" t="s">
        <v>71</v>
      </c>
      <c r="C82" s="60">
        <f>+C83+C84</f>
        <v>0</v>
      </c>
      <c r="D82" s="60">
        <f>+D83+D84</f>
        <v>0</v>
      </c>
      <c r="E82" s="64">
        <f t="shared" ref="E82:P82" si="17">+E83+E84</f>
        <v>0</v>
      </c>
      <c r="F82" s="64">
        <f t="shared" si="17"/>
        <v>0</v>
      </c>
      <c r="G82" s="64">
        <f t="shared" si="17"/>
        <v>0</v>
      </c>
      <c r="H82" s="64">
        <f t="shared" si="17"/>
        <v>0</v>
      </c>
      <c r="I82" s="64">
        <f t="shared" si="17"/>
        <v>0</v>
      </c>
      <c r="J82" s="64">
        <f t="shared" si="17"/>
        <v>0</v>
      </c>
      <c r="K82" s="64">
        <f t="shared" si="17"/>
        <v>0</v>
      </c>
      <c r="L82" s="64">
        <f t="shared" si="17"/>
        <v>0</v>
      </c>
      <c r="M82" s="64">
        <f t="shared" si="17"/>
        <v>0</v>
      </c>
      <c r="N82" s="64">
        <f t="shared" si="17"/>
        <v>0</v>
      </c>
      <c r="O82" s="64">
        <f t="shared" si="17"/>
        <v>0</v>
      </c>
      <c r="P82" s="64">
        <f t="shared" si="17"/>
        <v>0</v>
      </c>
      <c r="Q82" s="64">
        <f t="shared" si="16"/>
        <v>0</v>
      </c>
    </row>
    <row r="83" spans="2:17" ht="27" customHeight="1" x14ac:dyDescent="0.45">
      <c r="B83" s="44" t="s">
        <v>72</v>
      </c>
      <c r="C83" s="63">
        <v>0</v>
      </c>
      <c r="D83" s="63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f t="shared" si="16"/>
        <v>0</v>
      </c>
    </row>
    <row r="84" spans="2:17" ht="29.25" customHeight="1" x14ac:dyDescent="0.45">
      <c r="B84" s="44" t="s">
        <v>73</v>
      </c>
      <c r="C84" s="63">
        <v>0</v>
      </c>
      <c r="D84" s="63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f t="shared" si="16"/>
        <v>0</v>
      </c>
    </row>
    <row r="85" spans="2:17" ht="24.75" customHeight="1" x14ac:dyDescent="0.45">
      <c r="B85" s="43" t="s">
        <v>74</v>
      </c>
      <c r="C85" s="60">
        <f>+C86</f>
        <v>0</v>
      </c>
      <c r="D85" s="60">
        <f>+D86</f>
        <v>0</v>
      </c>
      <c r="E85" s="61">
        <f t="shared" ref="E85:P85" si="18">+E86</f>
        <v>0</v>
      </c>
      <c r="F85" s="61">
        <f t="shared" si="18"/>
        <v>0</v>
      </c>
      <c r="G85" s="61">
        <f t="shared" si="18"/>
        <v>0</v>
      </c>
      <c r="H85" s="61">
        <f t="shared" si="18"/>
        <v>0</v>
      </c>
      <c r="I85" s="61">
        <f t="shared" si="18"/>
        <v>0</v>
      </c>
      <c r="J85" s="61">
        <f t="shared" si="18"/>
        <v>0</v>
      </c>
      <c r="K85" s="61">
        <f t="shared" si="18"/>
        <v>0</v>
      </c>
      <c r="L85" s="61">
        <f t="shared" si="18"/>
        <v>0</v>
      </c>
      <c r="M85" s="61">
        <f t="shared" si="18"/>
        <v>0</v>
      </c>
      <c r="N85" s="61">
        <f t="shared" si="18"/>
        <v>0</v>
      </c>
      <c r="O85" s="61">
        <f t="shared" si="18"/>
        <v>0</v>
      </c>
      <c r="P85" s="61">
        <f t="shared" si="18"/>
        <v>0</v>
      </c>
      <c r="Q85" s="61">
        <f t="shared" si="16"/>
        <v>0</v>
      </c>
    </row>
    <row r="86" spans="2:17" ht="29.25" customHeight="1" x14ac:dyDescent="0.45">
      <c r="B86" s="44" t="s">
        <v>75</v>
      </c>
      <c r="C86" s="63">
        <v>0</v>
      </c>
      <c r="D86" s="63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f t="shared" si="16"/>
        <v>0</v>
      </c>
    </row>
    <row r="87" spans="2:17" ht="39" customHeight="1" x14ac:dyDescent="0.5">
      <c r="B87" s="54" t="s">
        <v>65</v>
      </c>
      <c r="C87" s="55">
        <f>+C78+C13</f>
        <v>186121879</v>
      </c>
      <c r="D87" s="55">
        <f>+D78+D13</f>
        <v>0</v>
      </c>
      <c r="E87" s="55">
        <f>+E78+E13</f>
        <v>8118935.0099999998</v>
      </c>
      <c r="F87" s="55">
        <f>+F78+F13</f>
        <v>10932784.92</v>
      </c>
      <c r="G87" s="55">
        <f t="shared" ref="G87:Q87" si="19">+G78+G13</f>
        <v>10041727.189999999</v>
      </c>
      <c r="H87" s="55">
        <f t="shared" si="19"/>
        <v>3956646.7199999997</v>
      </c>
      <c r="I87" s="55">
        <f t="shared" si="19"/>
        <v>26316838.159999996</v>
      </c>
      <c r="J87" s="55">
        <f t="shared" si="19"/>
        <v>12573043.389999999</v>
      </c>
      <c r="K87" s="55">
        <f t="shared" si="19"/>
        <v>11864316.23</v>
      </c>
      <c r="L87" s="55">
        <f t="shared" si="19"/>
        <v>13754965.260000002</v>
      </c>
      <c r="M87" s="55">
        <f t="shared" si="19"/>
        <v>15841849.220000001</v>
      </c>
      <c r="N87" s="55">
        <f t="shared" si="19"/>
        <v>21229708.790000003</v>
      </c>
      <c r="O87" s="55">
        <f t="shared" si="19"/>
        <v>0</v>
      </c>
      <c r="P87" s="55">
        <f t="shared" si="19"/>
        <v>0</v>
      </c>
      <c r="Q87" s="55">
        <f t="shared" si="19"/>
        <v>134630814.89000002</v>
      </c>
    </row>
    <row r="88" spans="2:17" ht="28.5" x14ac:dyDescent="0.45">
      <c r="B88" s="49" t="s">
        <v>112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</row>
    <row r="89" spans="2:17" ht="65.25" customHeight="1" x14ac:dyDescent="0.45">
      <c r="B89" s="49"/>
      <c r="C89" s="49"/>
      <c r="D89" s="49"/>
      <c r="E89" s="49"/>
      <c r="F89" s="49"/>
      <c r="G89" s="49"/>
      <c r="H89" s="49"/>
      <c r="I89" s="49"/>
      <c r="J89" s="45"/>
      <c r="K89" s="49"/>
      <c r="L89" s="49"/>
      <c r="M89" s="49"/>
      <c r="N89" s="49"/>
      <c r="O89" s="49"/>
      <c r="P89" s="49"/>
      <c r="Q89" s="46"/>
    </row>
    <row r="90" spans="2:17" ht="65.25" customHeight="1" x14ac:dyDescent="0.45">
      <c r="B90" s="49"/>
      <c r="C90" s="49"/>
      <c r="D90" s="49"/>
      <c r="E90" s="49"/>
      <c r="F90" s="49"/>
      <c r="G90" s="49"/>
      <c r="H90" s="49"/>
      <c r="I90" s="49"/>
      <c r="J90" s="45"/>
      <c r="K90" s="49"/>
      <c r="L90" s="49"/>
      <c r="M90" s="49"/>
      <c r="N90" s="49"/>
      <c r="O90" s="49"/>
      <c r="P90" s="49"/>
      <c r="Q90" s="46"/>
    </row>
    <row r="91" spans="2:17" ht="65.25" customHeight="1" x14ac:dyDescent="0.45">
      <c r="B91" s="49"/>
      <c r="C91" s="49"/>
      <c r="D91" s="49"/>
      <c r="E91" s="49"/>
      <c r="F91" s="49"/>
      <c r="G91" s="49"/>
      <c r="H91" s="49"/>
      <c r="I91" s="49"/>
      <c r="K91" s="49"/>
      <c r="L91" s="49"/>
      <c r="M91" s="49"/>
      <c r="N91" s="49"/>
      <c r="O91" s="49"/>
      <c r="P91" s="49"/>
      <c r="Q91" s="46"/>
    </row>
    <row r="92" spans="2:17" ht="65.25" customHeight="1" x14ac:dyDescent="0.45">
      <c r="B92" s="49"/>
      <c r="C92" s="49"/>
      <c r="D92" s="49"/>
      <c r="E92" s="49"/>
      <c r="F92" s="49"/>
      <c r="G92" s="49"/>
      <c r="H92" s="49"/>
      <c r="I92" s="49"/>
      <c r="J92" s="45"/>
      <c r="K92" s="49"/>
      <c r="L92" s="49"/>
      <c r="M92" s="49"/>
      <c r="N92" s="49"/>
      <c r="O92" s="49"/>
      <c r="P92" s="49"/>
      <c r="Q92" s="46"/>
    </row>
    <row r="93" spans="2:17" ht="65.25" customHeight="1" x14ac:dyDescent="0.45">
      <c r="B93" s="49"/>
      <c r="C93" s="49"/>
      <c r="D93" s="49"/>
      <c r="E93" s="49"/>
      <c r="F93" s="49"/>
      <c r="G93" s="49"/>
      <c r="H93" s="49"/>
      <c r="I93" s="49"/>
      <c r="J93" s="45"/>
      <c r="K93" s="49"/>
      <c r="L93" s="49"/>
      <c r="M93" s="49"/>
      <c r="N93" s="49"/>
      <c r="O93" s="49"/>
      <c r="P93" s="49"/>
      <c r="Q93" s="46"/>
    </row>
    <row r="94" spans="2:17" ht="65.25" customHeight="1" x14ac:dyDescent="0.45">
      <c r="B94" s="49"/>
      <c r="C94" s="49"/>
      <c r="D94" s="49"/>
      <c r="E94" s="49"/>
      <c r="F94" s="49"/>
      <c r="G94" s="49"/>
      <c r="H94" s="49"/>
      <c r="I94" s="49"/>
      <c r="J94" s="45"/>
      <c r="K94" s="49"/>
      <c r="L94" s="49"/>
      <c r="M94" s="49"/>
      <c r="N94" s="49"/>
      <c r="O94" s="49"/>
      <c r="P94" s="49"/>
      <c r="Q94" s="46"/>
    </row>
    <row r="95" spans="2:17" ht="17.25" customHeight="1" x14ac:dyDescent="0.45"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2:17" ht="17.25" customHeight="1" x14ac:dyDescent="0.45"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</row>
    <row r="97" spans="2:17" ht="17.25" customHeight="1" x14ac:dyDescent="0.4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5"/>
    </row>
    <row r="98" spans="2:17" ht="21" customHeight="1" x14ac:dyDescent="0.45">
      <c r="B98" s="49"/>
      <c r="C98" s="49"/>
      <c r="D98" s="49"/>
      <c r="E98" s="45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</row>
    <row r="99" spans="2:17" ht="17.25" customHeight="1" x14ac:dyDescent="0.45"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</row>
    <row r="100" spans="2:17" ht="17.25" customHeight="1" x14ac:dyDescent="0.45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</row>
    <row r="101" spans="2:17" ht="17.25" customHeight="1" x14ac:dyDescent="0.3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ht="18.75" x14ac:dyDescent="0.3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ht="18.75" x14ac:dyDescent="0.3">
      <c r="B103" s="6"/>
      <c r="C103" s="6"/>
      <c r="D103" s="6"/>
      <c r="E103" s="17"/>
      <c r="F103" s="17"/>
      <c r="G103" s="17"/>
      <c r="H103" s="17"/>
      <c r="I103" s="17"/>
      <c r="J103" s="6"/>
      <c r="K103" s="6"/>
      <c r="L103" s="6"/>
      <c r="M103" s="6"/>
      <c r="N103" s="6"/>
      <c r="O103" s="6"/>
      <c r="P103" s="6"/>
      <c r="Q103" s="17"/>
    </row>
    <row r="104" spans="2:17" ht="18.75" x14ac:dyDescent="0.3">
      <c r="B104" s="6"/>
      <c r="C104" s="6"/>
      <c r="D104" s="6"/>
      <c r="E104" s="6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7"/>
    </row>
    <row r="105" spans="2:17" s="6" customFormat="1" ht="28.5" customHeight="1" x14ac:dyDescent="0.3">
      <c r="B105" s="98" t="s">
        <v>118</v>
      </c>
      <c r="C105" s="98"/>
      <c r="D105" s="99" t="s">
        <v>120</v>
      </c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</row>
    <row r="106" spans="2:17" s="6" customFormat="1" ht="31.5" customHeight="1" x14ac:dyDescent="0.3">
      <c r="B106" s="98" t="s">
        <v>115</v>
      </c>
      <c r="C106" s="98"/>
      <c r="D106" s="99" t="s">
        <v>121</v>
      </c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</row>
    <row r="107" spans="2:17" s="6" customFormat="1" ht="28.5" customHeight="1" x14ac:dyDescent="0.3">
      <c r="B107" s="98" t="s">
        <v>111</v>
      </c>
      <c r="C107" s="98"/>
      <c r="D107" s="99" t="s">
        <v>122</v>
      </c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</row>
    <row r="108" spans="2:17" s="6" customFormat="1" ht="31.5" x14ac:dyDescent="0.5"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s="6" customFormat="1" ht="18.75" x14ac:dyDescent="0.3"/>
    <row r="110" spans="2:17" s="6" customFormat="1" ht="18.75" x14ac:dyDescent="0.3"/>
    <row r="111" spans="2:17" s="6" customFormat="1" ht="18.75" x14ac:dyDescent="0.3"/>
    <row r="112" spans="2:17" s="6" customFormat="1" ht="18.75" x14ac:dyDescent="0.3"/>
    <row r="113" spans="2:17" s="6" customFormat="1" ht="30" customHeight="1" x14ac:dyDescent="0.4">
      <c r="B113" s="96" t="s">
        <v>119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</row>
    <row r="114" spans="2:17" s="6" customFormat="1" ht="30" customHeight="1" x14ac:dyDescent="0.4">
      <c r="B114" s="96" t="s">
        <v>116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</row>
    <row r="115" spans="2:17" s="6" customFormat="1" ht="33.75" customHeight="1" x14ac:dyDescent="0.3">
      <c r="B115" s="97" t="s">
        <v>117</v>
      </c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</row>
    <row r="116" spans="2:17" ht="18.75" x14ac:dyDescent="0.3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2:17" ht="18.75" x14ac:dyDescent="0.3">
      <c r="C117" s="14"/>
      <c r="D117" s="14"/>
      <c r="E117" s="14"/>
      <c r="F117" s="14"/>
      <c r="G117" s="14"/>
      <c r="H117" s="14"/>
      <c r="I117" s="6"/>
      <c r="J117" s="6"/>
      <c r="K117" s="6"/>
      <c r="L117" s="6"/>
      <c r="M117" s="6"/>
      <c r="N117" s="6"/>
      <c r="O117" s="6"/>
      <c r="P117" s="6"/>
      <c r="Q117" s="6"/>
    </row>
    <row r="118" spans="2:17" ht="18.75" x14ac:dyDescent="0.3">
      <c r="C118" s="14"/>
      <c r="D118" s="14"/>
      <c r="E118" s="14"/>
      <c r="F118" s="14"/>
      <c r="G118" s="14"/>
      <c r="H118" s="14"/>
      <c r="I118" s="6"/>
      <c r="J118" s="6"/>
      <c r="K118" s="6"/>
      <c r="L118" s="6"/>
      <c r="M118" s="6"/>
      <c r="N118" s="6"/>
      <c r="O118" s="6"/>
      <c r="P118" s="6"/>
      <c r="Q118" s="6"/>
    </row>
  </sheetData>
  <mergeCells count="18">
    <mergeCell ref="B113:Q113"/>
    <mergeCell ref="B114:Q114"/>
    <mergeCell ref="B115:Q115"/>
    <mergeCell ref="B105:C105"/>
    <mergeCell ref="B106:C106"/>
    <mergeCell ref="B107:C107"/>
    <mergeCell ref="D105:Q105"/>
    <mergeCell ref="D106:Q106"/>
    <mergeCell ref="D107:Q107"/>
    <mergeCell ref="B6:Q6"/>
    <mergeCell ref="B7:Q7"/>
    <mergeCell ref="B11:B12"/>
    <mergeCell ref="C11:C12"/>
    <mergeCell ref="D11:D12"/>
    <mergeCell ref="B8:Q8"/>
    <mergeCell ref="B9:Q9"/>
    <mergeCell ref="B10:Q10"/>
    <mergeCell ref="E11:Q11"/>
  </mergeCells>
  <pageMargins left="0.47244094488188981" right="0.55118110236220474" top="0.35433070866141736" bottom="0.39370078740157483" header="0.31496062992125984" footer="5.7086614173228352"/>
  <pageSetup scale="22" orientation="landscape" r:id="rId1"/>
  <rowBreaks count="1" manualBreakCount="1">
    <brk id="59" min="1" max="16" man="1"/>
  </rowBreaks>
  <ignoredErrors>
    <ignoredError sqref="E13 Q56 Q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2024-10-07T19:45:59Z</cp:lastPrinted>
  <dcterms:created xsi:type="dcterms:W3CDTF">2021-07-29T18:58:50Z</dcterms:created>
  <dcterms:modified xsi:type="dcterms:W3CDTF">2024-11-12T20:36:23Z</dcterms:modified>
</cp:coreProperties>
</file>