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diciembre 2025\"/>
    </mc:Choice>
  </mc:AlternateContent>
  <xr:revisionPtr revIDLastSave="0" documentId="13_ncr:1_{43C9B308-726A-4E09-BC3F-EF677AB9C12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Q16" i="2"/>
  <c r="C67" i="2" l="1"/>
  <c r="C57" i="2"/>
  <c r="C40" i="2"/>
  <c r="C30" i="2"/>
  <c r="C20" i="2"/>
  <c r="C14" i="2"/>
  <c r="C13" i="2" l="1"/>
  <c r="K14" i="2"/>
  <c r="Q63" i="2"/>
  <c r="Q61" i="2"/>
  <c r="Q62" i="2"/>
  <c r="Q60" i="2"/>
  <c r="Q59" i="2"/>
  <c r="Q58" i="2"/>
  <c r="Q44" i="2"/>
  <c r="Q41" i="2"/>
  <c r="Q39" i="2"/>
  <c r="Q37" i="2"/>
  <c r="Q36" i="2"/>
  <c r="Q35" i="2"/>
  <c r="Q34" i="2"/>
  <c r="Q33" i="2"/>
  <c r="Q32" i="2"/>
  <c r="Q31" i="2"/>
  <c r="Q29" i="2"/>
  <c r="Q27" i="2"/>
  <c r="Q26" i="2"/>
  <c r="Q25" i="2"/>
  <c r="Q24" i="2"/>
  <c r="Q23" i="2"/>
  <c r="Q22" i="2"/>
  <c r="Q21" i="2"/>
  <c r="Q19" i="2"/>
  <c r="C88" i="2" l="1"/>
  <c r="N40" i="2"/>
  <c r="O40" i="2"/>
  <c r="P40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38" i="2"/>
  <c r="Q30" i="2" s="1"/>
  <c r="Q28" i="2"/>
  <c r="Q56" i="2"/>
  <c r="E40" i="2" l="1"/>
  <c r="F40" i="2"/>
  <c r="G40" i="2"/>
  <c r="H40" i="2"/>
  <c r="I40" i="2"/>
  <c r="J40" i="2"/>
  <c r="K40" i="2"/>
  <c r="L40" i="2"/>
  <c r="M40" i="2"/>
  <c r="Q40" i="2" l="1"/>
  <c r="H30" i="2"/>
  <c r="E14" i="2" l="1"/>
  <c r="E20" i="2"/>
  <c r="E30" i="2"/>
  <c r="E57" i="2"/>
  <c r="E72" i="2"/>
  <c r="Q72" i="2" s="1"/>
  <c r="E75" i="2"/>
  <c r="Q75" i="2" s="1"/>
  <c r="E80" i="2"/>
  <c r="Q80" i="2" s="1"/>
  <c r="E83" i="2"/>
  <c r="E86" i="2"/>
  <c r="E67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Q57" i="2" s="1"/>
  <c r="P57" i="2"/>
  <c r="Q55" i="2"/>
  <c r="Q53" i="2"/>
  <c r="Q52" i="2"/>
  <c r="Q51" i="2"/>
  <c r="Q50" i="2"/>
  <c r="Q48" i="2"/>
  <c r="Q47" i="2"/>
  <c r="Q46" i="2"/>
  <c r="Q45" i="2"/>
  <c r="Q43" i="2"/>
  <c r="Q42" i="2"/>
  <c r="P30" i="2"/>
  <c r="Q18" i="2"/>
  <c r="Q17" i="2"/>
  <c r="P14" i="2"/>
  <c r="N14" i="2"/>
  <c r="M14" i="2"/>
  <c r="L14" i="2"/>
  <c r="J14" i="2"/>
  <c r="I14" i="2"/>
  <c r="H14" i="2"/>
  <c r="G14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14" i="2" l="1"/>
  <c r="Q20" i="2"/>
  <c r="Q49" i="2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E79" i="2"/>
  <c r="Q79" i="2" s="1"/>
  <c r="N13" i="2"/>
  <c r="N88" i="2" s="1"/>
  <c r="Q86" i="2"/>
  <c r="G13" i="2"/>
  <c r="G88" i="2" s="1"/>
  <c r="F13" i="2"/>
  <c r="F88" i="2" s="1"/>
  <c r="H13" i="2"/>
  <c r="H88" i="2" s="1"/>
  <c r="E13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<sst xmlns="http://schemas.openxmlformats.org/spreadsheetml/2006/main" count="203" uniqueCount="123">
  <si>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</si>
  <si>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</si>
  <si>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</si>
  <si>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</si>
  <si>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</si>
  <si>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</si>
  <si>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</si>
  <si>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</si>
  <si>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</si>
  <si>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</si>
  <si>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</si>
  <si>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</si>
  <si>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</si>
  <si>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</si>
  <si>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</si>
  <si>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</si>
  <si>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</si>
  <si>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</si>
  <si>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</si>
  <si>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</si>
  <si>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</si>
  <si>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</si>
  <si>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</si>
  <si>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</si>
  <si>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</si>
  <si>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</si>
  <si>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</si>
  <si>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</si>
  <si>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</si>
  <si>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</si>
  <si>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</si>
  <si>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</si>
  <si>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</si>
  <si>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</si>
  <si>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</si>
  <si>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</si>
  <si>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</si>
  <si>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</si>
  <si>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</si>
  <si>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</si>
  <si>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</si>
  <si>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</si>
  <si>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</si>
  <si>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</si>
  <si>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</si>
  <si>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</si>
  <si>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</si>
  <si>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</si>
  <si>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</si>
  <si>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</si>
  <si>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</si>
  <si>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</si>
  <si>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</si>
  <si>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</si>
  <si>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</si>
  <si>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</si>
  <si>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</si>
  <si>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</si>
  <si>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</si>
  <si>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</si>
  <si>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</si>
  <si>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</si>
  <si>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</si>
  <si>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</si>
  <si>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</si>
  <si>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</si>
  <si>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</si>
  <si>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</si>
  <si>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</si>
  <si>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</si>
  <si>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</si>
  <si>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</si>
  <si>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</si>
  <si>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</si>
  <si>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</si>
  <si>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</si>
  <si>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</si>
  <si>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</si>
  <si>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</si>
  <si>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</si>
  <si>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</si>
  <si>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</si>
  <si>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</si>
  <si>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</si>
  <si>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</si>
  <si>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</si>
  <si>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</si>
  <si>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</si>
  <si>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</si>
  <si>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</si>
  <si>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</si>
  <si>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</si>
  <si>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</si>
  <si>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</si>
  <si>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</si>
  <si>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</si>
  <si>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</si>
  <si>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</si>
  <si>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</si>
  <si>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</si>
  <si>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</si>
  <si>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</si>
  <si>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</si>
  <si>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</si>
  <si>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</si>
  <si>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</si>
  <si>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</si>
  <si>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</si>
  <si>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</si>
  <si>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</si>
  <si>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</si>
  <si>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  Preparado por </t>
  </si>
  <si>
    <t xml:space="preserve">                            Ilania Quezada Luciano</t>
  </si>
  <si>
    <t>2.5.5-TRANSFERENCIAS DE CAPITAL A INSTITUCIONES PUBLICAS FINANCIERAS</t>
  </si>
  <si>
    <t>2.2.7 - SERVICIOS DE CONSERVACIÓN, REPARACIONES MENORES   E INSTALACIONES TEMPORALES</t>
  </si>
  <si>
    <t xml:space="preserve">                      Responsable de Presupuesto</t>
  </si>
  <si>
    <t xml:space="preserve">                       Pablo M. Grimaldi Hernández</t>
  </si>
  <si>
    <t xml:space="preserve">                    Enc. Dpto. Administrativo Financiero</t>
  </si>
  <si>
    <t xml:space="preserve">                Aprobado por</t>
  </si>
  <si>
    <r>
      <rPr>
        <b/>
        <sz val="28"/>
        <color theme="1"/>
        <rFont val="Calibri"/>
        <family val="2"/>
        <scheme val="minor"/>
      </rPr>
      <t>Fuente:</t>
    </r>
    <r>
      <rPr>
        <sz val="2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</si>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</sst>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name val="Times New Roman"/>
      <family val="1"/>
    </font>
    <font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2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44"/>
      <color rgb="FF000000"/>
      <name val="Calibri"/>
      <family val="2"/>
      <scheme val="minor"/>
    </font>
    <font>
      <b/>
      <sz val="4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2" fillId="0" borderId="0" xfId="0" applyFont="1" applyAlignment="1">
      <alignment horizontal="left" indent="1"/>
    </xf>
    <xf numFmtId="43" fontId="23" fillId="0" borderId="0" xfId="1" applyFont="1"/>
    <xf numFmtId="43" fontId="23" fillId="0" borderId="0" xfId="0" applyNumberFormat="1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30" fillId="2" borderId="2" xfId="0" applyFont="1" applyFill="1" applyBorder="1" applyAlignment="1">
      <alignment vertical="center"/>
    </xf>
    <xf numFmtId="43" fontId="30" fillId="2" borderId="2" xfId="0" applyNumberFormat="1" applyFont="1" applyFill="1" applyBorder="1"/>
    <xf numFmtId="0" fontId="29" fillId="0" borderId="0" xfId="0" applyFont="1" applyAlignment="1">
      <alignment horizontal="center"/>
    </xf>
    <xf numFmtId="0" fontId="31" fillId="0" borderId="1" xfId="0" applyFont="1" applyBorder="1" applyAlignment="1">
      <alignment horizontal="left"/>
    </xf>
    <xf numFmtId="43" fontId="31" fillId="0" borderId="1" xfId="0" applyNumberFormat="1" applyFont="1" applyBorder="1"/>
    <xf numFmtId="164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0" fontId="26" fillId="0" borderId="0" xfId="0" applyFont="1" applyAlignment="1">
      <alignment horizontal="left" indent="2"/>
    </xf>
    <xf numFmtId="43" fontId="26" fillId="0" borderId="0" xfId="0" applyNumberFormat="1" applyFont="1"/>
    <xf numFmtId="164" fontId="26" fillId="0" borderId="0" xfId="0" applyNumberFormat="1" applyFont="1"/>
    <xf numFmtId="43" fontId="26" fillId="0" borderId="0" xfId="1" applyFont="1"/>
    <xf numFmtId="43" fontId="26" fillId="0" borderId="7" xfId="1" applyFont="1" applyBorder="1"/>
    <xf numFmtId="0" fontId="26" fillId="0" borderId="0" xfId="0" applyFont="1" applyAlignment="1">
      <alignment horizontal="left" vertical="justify" wrapText="1" indent="2"/>
    </xf>
    <xf numFmtId="43" fontId="31" fillId="0" borderId="0" xfId="1" applyFont="1" applyBorder="1"/>
    <xf numFmtId="43" fontId="26" fillId="0" borderId="0" xfId="1" applyFont="1" applyBorder="1"/>
    <xf numFmtId="43" fontId="31" fillId="0" borderId="1" xfId="1" applyFont="1" applyBorder="1"/>
    <xf numFmtId="0" fontId="25" fillId="0" borderId="0" xfId="0" applyFont="1"/>
    <xf numFmtId="43" fontId="33" fillId="0" borderId="0" xfId="1" applyFont="1"/>
    <xf numFmtId="0" fontId="32" fillId="4" borderId="3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32" fillId="2" borderId="3" xfId="0" applyFont="1" applyFill="1" applyBorder="1" applyAlignment="1">
      <alignment horizontal="left" vertical="center"/>
    </xf>
    <xf numFmtId="43" fontId="32" fillId="2" borderId="3" xfId="1" applyFont="1" applyFill="1" applyBorder="1" applyAlignment="1">
      <alignment horizontal="center" vertical="center" wrapText="1"/>
    </xf>
    <xf numFmtId="43" fontId="32" fillId="2" borderId="4" xfId="1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17" fontId="34" fillId="0" borderId="5" xfId="0" applyNumberFormat="1" applyFont="1" applyBorder="1" applyAlignment="1">
      <alignment horizontal="center" vertical="top" wrapText="1" readingOrder="1"/>
    </xf>
    <xf numFmtId="0" fontId="35" fillId="0" borderId="5" xfId="0" applyFont="1" applyBorder="1" applyAlignment="1">
      <alignment horizontal="center" vertical="top" wrapText="1" readingOrder="1"/>
    </xf>
    <xf numFmtId="0" fontId="35" fillId="0" borderId="0" xfId="0" applyFont="1" applyAlignment="1">
      <alignment horizontal="center" vertical="top" wrapText="1" readingOrder="1"/>
    </xf>
    <xf numFmtId="0" fontId="3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247649</xdr:colOff>
      <xdr:row>3</xdr:row>
      <xdr:rowOff>1415143</xdr:rowOff>
    </xdr:from>
    <xdr:to>
      <xdr:col>1</xdr:col>
      <xdr:colOff>5578929</xdr:colOff>
      <xdr:row>9</xdr:row>
      <xdr:rowOff>163286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363" y="1632857"/>
          <a:ext cx="5331280" cy="3374572"/>
        </a:xfrm>
        <a:prstGeom prst="rect">
          <a:avLst/>
        </a:prstGeom>
      </xdr:spPr>
    </xdr:pic>
    <xdr:clientData/>
  </xdr:twoCellAnchor>
  <xdr:twoCellAnchor editAs="oneCell">
    <xdr:from>
      <xdr:col>15</xdr:col>
      <xdr:colOff>272143</xdr:colOff>
      <xdr:row>5</xdr:row>
      <xdr:rowOff>462643</xdr:rowOff>
    </xdr:from>
    <xdr:to>
      <xdr:col>16</xdr:col>
      <xdr:colOff>2204357</xdr:colOff>
      <xdr:row>9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1357" y="2204357"/>
          <a:ext cx="4789714" cy="269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92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93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94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101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91</v>
      </c>
      <c r="E8" s="80" t="s">
        <v>90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2" t="s">
        <v>103</v>
      </c>
      <c r="D91" s="72"/>
      <c r="E91" s="29" t="s">
        <v>96</v>
      </c>
      <c r="F91" s="29"/>
      <c r="G91" s="14"/>
    </row>
    <row r="92" spans="3:7" ht="16.5" x14ac:dyDescent="0.25">
      <c r="C92" s="72" t="s">
        <v>108</v>
      </c>
      <c r="D92" s="72"/>
      <c r="E92" s="29" t="s">
        <v>109</v>
      </c>
      <c r="F92" s="29"/>
      <c r="G92" s="15"/>
    </row>
    <row r="93" spans="3:7" ht="18.75" customHeight="1" x14ac:dyDescent="0.25">
      <c r="C93" s="72" t="s">
        <v>102</v>
      </c>
      <c r="D93" s="72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1" t="s">
        <v>100</v>
      </c>
      <c r="D95" s="71"/>
      <c r="E95" s="71"/>
      <c r="F95" s="71"/>
      <c r="G95" s="6"/>
    </row>
    <row r="96" spans="3:7" ht="18.75" x14ac:dyDescent="0.3">
      <c r="C96" s="71" t="s">
        <v>97</v>
      </c>
      <c r="D96" s="71"/>
      <c r="E96" s="71"/>
      <c r="F96" s="71"/>
      <c r="G96" s="6"/>
    </row>
    <row r="97" spans="3:7" ht="18.75" x14ac:dyDescent="0.3">
      <c r="C97" s="71" t="s">
        <v>98</v>
      </c>
      <c r="D97" s="71"/>
      <c r="E97" s="71"/>
      <c r="F97" s="7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53"/>
  <sheetViews>
    <sheetView showGridLines="0" tabSelected="1" view="pageBreakPreview" topLeftCell="B1" zoomScale="35" zoomScaleNormal="91" zoomScaleSheetLayoutView="35" workbookViewId="0">
      <selection activeCell="E13" sqref="E13:P87"/>
    </sheetView>
  </sheetViews>
  <sheetFormatPr baseColWidth="10" defaultColWidth="11.42578125" defaultRowHeight="15" x14ac:dyDescent="0.25"/>
  <cols>
    <col min="1" max="1" width="3.140625" customWidth="1"/>
    <col min="2" max="2" width="204.85546875" customWidth="1"/>
    <col min="3" max="3" width="47.28515625" customWidth="1"/>
    <col min="4" max="4" width="52.28515625" customWidth="1"/>
    <col min="5" max="5" width="42.7109375" customWidth="1"/>
    <col min="6" max="6" width="38.7109375" customWidth="1"/>
    <col min="7" max="7" width="43.7109375" customWidth="1"/>
    <col min="8" max="8" width="41" customWidth="1"/>
    <col min="9" max="9" width="41.140625" customWidth="1"/>
    <col min="10" max="10" width="41" customWidth="1"/>
    <col min="11" max="11" width="42.140625" customWidth="1"/>
    <col min="12" max="12" width="41.42578125" customWidth="1"/>
    <col min="13" max="13" width="38.85546875" customWidth="1"/>
    <col min="14" max="14" width="41" customWidth="1"/>
    <col min="15" max="15" width="41.5703125" customWidth="1"/>
    <col min="16" max="16" width="43" customWidth="1"/>
    <col min="17" max="17" width="48.1406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115.5" customHeight="1" x14ac:dyDescent="0.55000000000000004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2:19" ht="4.5" customHeight="1" x14ac:dyDescent="0.55000000000000004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19" ht="61.5" x14ac:dyDescent="0.25">
      <c r="B6" s="94" t="s">
        <v>92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2:19" ht="61.5" x14ac:dyDescent="0.25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2:19" ht="61.5" x14ac:dyDescent="0.25">
      <c r="B8" s="98">
        <v>45992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2:19" s="45" customFormat="1" ht="57" x14ac:dyDescent="0.5">
      <c r="B9" s="99" t="s">
        <v>95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2:19" ht="45" customHeight="1" x14ac:dyDescent="0.25">
      <c r="B10" s="101" t="s">
        <v>76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2:19" ht="41.25" customHeight="1" x14ac:dyDescent="0.25">
      <c r="B11" s="88" t="s">
        <v>66</v>
      </c>
      <c r="C11" s="89" t="s">
        <v>91</v>
      </c>
      <c r="D11" s="89" t="s">
        <v>90</v>
      </c>
      <c r="E11" s="91" t="s">
        <v>110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3"/>
    </row>
    <row r="12" spans="2:19" ht="63" customHeight="1" x14ac:dyDescent="0.25">
      <c r="B12" s="88"/>
      <c r="C12" s="90"/>
      <c r="D12" s="90"/>
      <c r="E12" s="69" t="s">
        <v>78</v>
      </c>
      <c r="F12" s="69" t="s">
        <v>79</v>
      </c>
      <c r="G12" s="69" t="s">
        <v>80</v>
      </c>
      <c r="H12" s="69" t="s">
        <v>81</v>
      </c>
      <c r="I12" s="70" t="s">
        <v>82</v>
      </c>
      <c r="J12" s="69" t="s">
        <v>83</v>
      </c>
      <c r="K12" s="70" t="s">
        <v>84</v>
      </c>
      <c r="L12" s="69" t="s">
        <v>85</v>
      </c>
      <c r="M12" s="69" t="s">
        <v>86</v>
      </c>
      <c r="N12" s="69" t="s">
        <v>87</v>
      </c>
      <c r="O12" s="69" t="s">
        <v>88</v>
      </c>
      <c r="P12" s="69" t="s">
        <v>89</v>
      </c>
      <c r="Q12" s="69" t="s">
        <v>77</v>
      </c>
    </row>
    <row r="13" spans="2:19" ht="39.950000000000003" customHeight="1" x14ac:dyDescent="0.55000000000000004">
      <c r="B13" s="51" t="s">
        <v>0</v>
      </c>
      <c r="C13" s="52">
        <f>+C14+C20+C30+C40+C49+C57+C67+C72+C75+C79</f>
        <v>288421797</v>
      </c>
      <c r="D13" s="52">
        <v>286202012</v>
      </c>
      <c r="E13" s="52">
        <f>+E14+E20+E30+E40+E49+E57+E68+E72+E75</f>
        <v>10906348.350000001</v>
      </c>
      <c r="F13" s="52">
        <f>+F14+F20+F30+F40+F49+F57+F68+F72+F75</f>
        <v>11308181.52</v>
      </c>
      <c r="G13" s="52">
        <f>+G14+G20+G30+G40+G49+G57+G68+G72+G75</f>
        <v>13815432.310000001</v>
      </c>
      <c r="H13" s="52">
        <f t="shared" ref="H13:M13" si="0">+H14+H20+H30+H40+H49+H57+H68+H72+H75+H79</f>
        <v>19914729.599999994</v>
      </c>
      <c r="I13" s="52">
        <f t="shared" si="0"/>
        <v>12274741.92</v>
      </c>
      <c r="J13" s="52">
        <f t="shared" si="0"/>
        <v>114342240.19</v>
      </c>
      <c r="K13" s="52">
        <f t="shared" si="0"/>
        <v>14274122.170000002</v>
      </c>
      <c r="L13" s="52">
        <f t="shared" si="0"/>
        <v>11584976.149999999</v>
      </c>
      <c r="M13" s="52">
        <f t="shared" si="0"/>
        <v>14281003.84</v>
      </c>
      <c r="N13" s="52">
        <f>+N14+N20+N30+N40+N49+N57+N67+N72+N75+N79</f>
        <v>12154237.17</v>
      </c>
      <c r="O13" s="52">
        <f>+O14+O20+O30+O40+O49+O57+O67+O72+O75+O79</f>
        <v>31001122.190000001</v>
      </c>
      <c r="P13" s="52">
        <f>+P14+P20+P30+P40+P49+P57+P67+P72+P75+P79</f>
        <v>19799765.75</v>
      </c>
      <c r="Q13" s="52">
        <f>+Q14+Q20+Q30+Q40+Q49+Q57+Q67+Q72+Q75+Q79</f>
        <v>285656901.16000003</v>
      </c>
      <c r="S13" s="68"/>
    </row>
    <row r="14" spans="2:19" ht="39.950000000000003" customHeight="1" x14ac:dyDescent="0.55000000000000004">
      <c r="B14" s="54" t="s">
        <v>1</v>
      </c>
      <c r="C14" s="55">
        <f>+C15+C16+C19</f>
        <v>150814000</v>
      </c>
      <c r="D14" s="55">
        <v>150814000</v>
      </c>
      <c r="E14" s="57">
        <f t="shared" ref="E14:P14" si="1">+E15+E16+E17+E18+E19</f>
        <v>10248175.220000001</v>
      </c>
      <c r="F14" s="57">
        <f t="shared" si="1"/>
        <v>10397725.85</v>
      </c>
      <c r="G14" s="57">
        <f>+G15+G16+G17+G18+G19</f>
        <v>10593654.040000001</v>
      </c>
      <c r="H14" s="57">
        <f t="shared" si="1"/>
        <v>17797686.669999998</v>
      </c>
      <c r="I14" s="57">
        <f t="shared" si="1"/>
        <v>10317497.68</v>
      </c>
      <c r="J14" s="57">
        <f t="shared" si="1"/>
        <v>11430464.390000001</v>
      </c>
      <c r="K14" s="57">
        <f>+K15+K16+K17+K18+K19</f>
        <v>10521562.970000001</v>
      </c>
      <c r="L14" s="57">
        <f t="shared" si="1"/>
        <v>10404456.35</v>
      </c>
      <c r="M14" s="57">
        <f t="shared" si="1"/>
        <v>10595828.440000001</v>
      </c>
      <c r="N14" s="57">
        <f t="shared" si="1"/>
        <v>10092406.91</v>
      </c>
      <c r="O14" s="57">
        <f>+O15+O16+O17+O18+O19</f>
        <v>27721306.68</v>
      </c>
      <c r="P14" s="57">
        <f t="shared" si="1"/>
        <v>10626989.219999999</v>
      </c>
      <c r="Q14" s="57">
        <f>+E14+F14+G14+H14+I14+J14+K14+L14+M14+N14+O14+P14</f>
        <v>150747754.41999999</v>
      </c>
      <c r="S14" s="16"/>
    </row>
    <row r="15" spans="2:19" ht="39.950000000000003" customHeight="1" x14ac:dyDescent="0.55000000000000004">
      <c r="B15" s="58" t="s">
        <v>2</v>
      </c>
      <c r="C15" s="59">
        <v>115132284</v>
      </c>
      <c r="D15" s="59">
        <v>114366455</v>
      </c>
      <c r="E15" s="61">
        <v>8740000</v>
      </c>
      <c r="F15" s="61">
        <v>8608500</v>
      </c>
      <c r="G15" s="61">
        <v>8956499.3000000007</v>
      </c>
      <c r="H15" s="61">
        <v>8765000</v>
      </c>
      <c r="I15" s="61">
        <v>8662000</v>
      </c>
      <c r="J15" s="61">
        <v>8963682.5099999998</v>
      </c>
      <c r="K15" s="61">
        <v>8804000</v>
      </c>
      <c r="L15" s="61">
        <v>8790608.6799999997</v>
      </c>
      <c r="M15" s="61">
        <v>8982286.5700000003</v>
      </c>
      <c r="N15" s="61">
        <v>8755000</v>
      </c>
      <c r="O15" s="61">
        <v>17549432.09</v>
      </c>
      <c r="P15" s="61">
        <v>8755000</v>
      </c>
      <c r="Q15" s="61">
        <f>+E15+F15+G15+H15+I15+J15+K15+L15+M15+N15+O15+P15</f>
        <v>114332009.15000001</v>
      </c>
    </row>
    <row r="16" spans="2:19" ht="39.950000000000003" customHeight="1" x14ac:dyDescent="0.55000000000000004">
      <c r="B16" s="58" t="s">
        <v>3</v>
      </c>
      <c r="C16" s="59">
        <v>19790399</v>
      </c>
      <c r="D16" s="59">
        <v>21027515</v>
      </c>
      <c r="E16" s="61">
        <v>193500</v>
      </c>
      <c r="F16" s="62">
        <v>493500</v>
      </c>
      <c r="G16" s="61">
        <v>343500</v>
      </c>
      <c r="H16" s="61">
        <v>7714000.0099999998</v>
      </c>
      <c r="I16" s="61">
        <v>379750</v>
      </c>
      <c r="J16" s="61">
        <v>1225749.99</v>
      </c>
      <c r="K16" s="61">
        <v>387750</v>
      </c>
      <c r="L16" s="61">
        <v>292750</v>
      </c>
      <c r="M16" s="61">
        <v>292750</v>
      </c>
      <c r="N16" s="61">
        <v>102750</v>
      </c>
      <c r="O16" s="61">
        <v>9023250.0099999998</v>
      </c>
      <c r="P16" s="61">
        <v>549833.35</v>
      </c>
      <c r="Q16" s="61">
        <f>+E16+F16+G16+H16+I16+J16+K16+L16+M16+N16+O16+P16</f>
        <v>20999083.359999999</v>
      </c>
    </row>
    <row r="17" spans="2:21" ht="39.950000000000003" customHeight="1" x14ac:dyDescent="0.55000000000000004">
      <c r="B17" s="58" t="s">
        <v>4</v>
      </c>
      <c r="C17" s="59">
        <v>0</v>
      </c>
      <c r="D17" s="59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f t="shared" ref="Q17:Q80" si="2">+E17+F17+G17+H17+I17+J17+K17+L17+M17+N17+O17+P17</f>
        <v>0</v>
      </c>
    </row>
    <row r="18" spans="2:21" ht="39.950000000000003" customHeight="1" x14ac:dyDescent="0.55000000000000004">
      <c r="B18" s="58" t="s">
        <v>5</v>
      </c>
      <c r="C18" s="59">
        <v>0</v>
      </c>
      <c r="D18" s="59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f t="shared" ref="Q18:Q27" si="3">+E18+F18+G18+H18+I18+J18+K18+L18+M18+N18+O18+P18</f>
        <v>0</v>
      </c>
    </row>
    <row r="19" spans="2:21" ht="39.950000000000003" customHeight="1" x14ac:dyDescent="0.55000000000000004">
      <c r="B19" s="58" t="s">
        <v>6</v>
      </c>
      <c r="C19" s="59">
        <v>15891317</v>
      </c>
      <c r="D19" s="59">
        <v>15420030</v>
      </c>
      <c r="E19" s="61">
        <v>1314675.22</v>
      </c>
      <c r="F19" s="61">
        <v>1295725.8500000001</v>
      </c>
      <c r="G19" s="61">
        <v>1293654.74</v>
      </c>
      <c r="H19" s="61">
        <v>1318686.6599999999</v>
      </c>
      <c r="I19" s="61">
        <v>1275747.68</v>
      </c>
      <c r="J19" s="61">
        <v>1241031.8899999999</v>
      </c>
      <c r="K19" s="61">
        <v>1329812.97</v>
      </c>
      <c r="L19" s="61">
        <v>1321097.67</v>
      </c>
      <c r="M19" s="61">
        <v>1320791.8700000001</v>
      </c>
      <c r="N19" s="61">
        <v>1234656.9099999999</v>
      </c>
      <c r="O19" s="61">
        <v>1148624.58</v>
      </c>
      <c r="P19" s="61">
        <v>1322155.8700000001</v>
      </c>
      <c r="Q19" s="61">
        <f t="shared" si="3"/>
        <v>15416661.91</v>
      </c>
    </row>
    <row r="20" spans="2:21" ht="39.950000000000003" customHeight="1" x14ac:dyDescent="0.55000000000000004">
      <c r="B20" s="54" t="s">
        <v>7</v>
      </c>
      <c r="C20" s="55">
        <f>+C21+C22+C23+C24+C25+C27+C26+C28+C29</f>
        <v>23739503</v>
      </c>
      <c r="D20" s="55">
        <v>19199852</v>
      </c>
      <c r="E20" s="57">
        <f t="shared" ref="E20:M20" si="4">+E21+E22+E23+E24+E25+E26+E27+E28+E29</f>
        <v>658173.12999999989</v>
      </c>
      <c r="F20" s="57">
        <f t="shared" si="4"/>
        <v>818601.85</v>
      </c>
      <c r="G20" s="57">
        <f>+G21+G22+G23+G24+G25+G26+G27+G28+G29</f>
        <v>1275337.1200000001</v>
      </c>
      <c r="H20" s="57">
        <f>+H21+H22+H23+H24+H25+H26+H27+H28+H29</f>
        <v>1213344.49</v>
      </c>
      <c r="I20" s="57">
        <f t="shared" si="4"/>
        <v>1185652.7499999998</v>
      </c>
      <c r="J20" s="57">
        <f t="shared" si="4"/>
        <v>1959504.45</v>
      </c>
      <c r="K20" s="57">
        <f t="shared" si="4"/>
        <v>1454796.25</v>
      </c>
      <c r="L20" s="57">
        <f t="shared" si="4"/>
        <v>922037.95000000007</v>
      </c>
      <c r="M20" s="57">
        <f t="shared" si="4"/>
        <v>2291628.27</v>
      </c>
      <c r="N20" s="57">
        <f>+N21+N22+N23+N24+N25+N26+N27+N28+N29</f>
        <v>1510764.54</v>
      </c>
      <c r="O20" s="57">
        <f>+O21+O22+O23+O24+O25+O26+O27+O28+O29</f>
        <v>2393864.6</v>
      </c>
      <c r="P20" s="57">
        <f>+P21+P22+P23+P24+P25+P26+P27+P28+P29</f>
        <v>3119726.0999999996</v>
      </c>
      <c r="Q20" s="57">
        <f t="shared" si="3"/>
        <v>18803431.499999996</v>
      </c>
      <c r="S20" s="11"/>
    </row>
    <row r="21" spans="2:21" ht="39.950000000000003" customHeight="1" x14ac:dyDescent="0.55000000000000004">
      <c r="B21" s="58" t="s">
        <v>8</v>
      </c>
      <c r="C21" s="59">
        <v>4400000</v>
      </c>
      <c r="D21" s="59">
        <v>3774268</v>
      </c>
      <c r="E21" s="61">
        <v>272236.28999999998</v>
      </c>
      <c r="F21" s="61">
        <v>350070.65</v>
      </c>
      <c r="G21" s="61">
        <v>300061.63</v>
      </c>
      <c r="H21" s="61">
        <v>270280.13</v>
      </c>
      <c r="I21" s="61">
        <v>38849.370000000003</v>
      </c>
      <c r="J21" s="61">
        <v>781339.05</v>
      </c>
      <c r="K21" s="61">
        <v>282293.21000000002</v>
      </c>
      <c r="L21" s="61">
        <v>94279.87</v>
      </c>
      <c r="M21" s="61">
        <v>487685.01</v>
      </c>
      <c r="N21" s="61">
        <v>288319.11</v>
      </c>
      <c r="O21" s="61">
        <v>294876.62</v>
      </c>
      <c r="P21" s="61">
        <v>275884.3</v>
      </c>
      <c r="Q21" s="61">
        <f t="shared" si="3"/>
        <v>3736175.2399999998</v>
      </c>
    </row>
    <row r="22" spans="2:21" ht="39.950000000000003" customHeight="1" x14ac:dyDescent="0.55000000000000004">
      <c r="B22" s="58" t="s">
        <v>9</v>
      </c>
      <c r="C22" s="59">
        <v>551352</v>
      </c>
      <c r="D22" s="59">
        <v>527577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255399.2</v>
      </c>
      <c r="K22" s="61">
        <v>26181.56</v>
      </c>
      <c r="L22" s="61">
        <v>275</v>
      </c>
      <c r="M22" s="61">
        <v>213088.98</v>
      </c>
      <c r="N22" s="61">
        <v>3304</v>
      </c>
      <c r="O22" s="61">
        <v>25783</v>
      </c>
      <c r="P22" s="61">
        <v>3540</v>
      </c>
      <c r="Q22" s="61">
        <f t="shared" si="3"/>
        <v>527571.74</v>
      </c>
      <c r="S22" s="16"/>
    </row>
    <row r="23" spans="2:21" ht="39.950000000000003" customHeight="1" x14ac:dyDescent="0.55000000000000004">
      <c r="B23" s="58" t="s">
        <v>10</v>
      </c>
      <c r="C23" s="59">
        <v>3786800</v>
      </c>
      <c r="D23" s="59">
        <v>2313403.9</v>
      </c>
      <c r="E23" s="61">
        <v>178238.54</v>
      </c>
      <c r="F23" s="61">
        <v>0</v>
      </c>
      <c r="G23" s="61">
        <v>298391.62</v>
      </c>
      <c r="H23" s="61">
        <v>77601.960000000006</v>
      </c>
      <c r="I23" s="61">
        <v>138043.60999999999</v>
      </c>
      <c r="J23" s="61">
        <v>273200.77</v>
      </c>
      <c r="K23" s="61">
        <v>267914.09999999998</v>
      </c>
      <c r="L23" s="61">
        <v>178896.92</v>
      </c>
      <c r="M23" s="61">
        <v>414600.97</v>
      </c>
      <c r="N23" s="61">
        <v>175485.37</v>
      </c>
      <c r="O23" s="61">
        <v>77960.22</v>
      </c>
      <c r="P23" s="61">
        <v>201151.98</v>
      </c>
      <c r="Q23" s="61">
        <f t="shared" si="3"/>
        <v>2281486.06</v>
      </c>
    </row>
    <row r="24" spans="2:21" ht="39.950000000000003" customHeight="1" x14ac:dyDescent="0.55000000000000004">
      <c r="B24" s="58" t="s">
        <v>11</v>
      </c>
      <c r="C24" s="59">
        <v>482310</v>
      </c>
      <c r="D24" s="59">
        <v>732185</v>
      </c>
      <c r="E24" s="61">
        <v>0</v>
      </c>
      <c r="F24" s="61">
        <v>251037</v>
      </c>
      <c r="G24" s="61">
        <v>0</v>
      </c>
      <c r="H24" s="61">
        <v>0</v>
      </c>
      <c r="I24" s="61">
        <v>150827.79</v>
      </c>
      <c r="J24" s="61">
        <v>3380</v>
      </c>
      <c r="K24" s="61">
        <v>0</v>
      </c>
      <c r="L24" s="61">
        <v>4000</v>
      </c>
      <c r="M24" s="61">
        <v>129085.18</v>
      </c>
      <c r="N24" s="61">
        <v>6250</v>
      </c>
      <c r="O24" s="61">
        <v>0</v>
      </c>
      <c r="P24" s="61">
        <v>180399.28</v>
      </c>
      <c r="Q24" s="61">
        <f t="shared" si="3"/>
        <v>724979.25</v>
      </c>
    </row>
    <row r="25" spans="2:21" ht="39.950000000000003" customHeight="1" x14ac:dyDescent="0.55000000000000004">
      <c r="B25" s="58" t="s">
        <v>12</v>
      </c>
      <c r="C25" s="59">
        <v>3798356</v>
      </c>
      <c r="D25" s="59">
        <v>2976065</v>
      </c>
      <c r="E25" s="61">
        <v>0</v>
      </c>
      <c r="F25" s="61">
        <v>0</v>
      </c>
      <c r="G25" s="61">
        <v>0</v>
      </c>
      <c r="H25" s="61">
        <v>424309.29</v>
      </c>
      <c r="I25" s="61">
        <v>511771.12</v>
      </c>
      <c r="J25" s="61">
        <v>196401</v>
      </c>
      <c r="K25" s="61">
        <v>185500</v>
      </c>
      <c r="L25" s="61">
        <v>40120</v>
      </c>
      <c r="M25" s="61">
        <v>234805</v>
      </c>
      <c r="N25" s="61">
        <v>40120</v>
      </c>
      <c r="O25" s="61">
        <v>20060</v>
      </c>
      <c r="P25" s="61">
        <v>1115542.6399999999</v>
      </c>
      <c r="Q25" s="61">
        <f t="shared" si="3"/>
        <v>2768629.05</v>
      </c>
    </row>
    <row r="26" spans="2:21" ht="39.950000000000003" customHeight="1" x14ac:dyDescent="0.55000000000000004">
      <c r="B26" s="58" t="s">
        <v>13</v>
      </c>
      <c r="C26" s="59">
        <v>4426879</v>
      </c>
      <c r="D26" s="59">
        <v>3522708</v>
      </c>
      <c r="E26" s="61">
        <v>207698.3</v>
      </c>
      <c r="F26" s="61">
        <v>207508</v>
      </c>
      <c r="G26" s="61">
        <v>279459.33</v>
      </c>
      <c r="H26" s="61">
        <v>198270.1</v>
      </c>
      <c r="I26" s="61">
        <v>195933.8</v>
      </c>
      <c r="J26" s="61">
        <v>196550.2</v>
      </c>
      <c r="K26" s="61">
        <v>197024.7</v>
      </c>
      <c r="L26" s="61">
        <v>533143.92000000004</v>
      </c>
      <c r="M26" s="61">
        <v>194287.7</v>
      </c>
      <c r="N26" s="61">
        <v>584551.22</v>
      </c>
      <c r="O26" s="61">
        <v>196879.1</v>
      </c>
      <c r="P26" s="61">
        <v>528373.22</v>
      </c>
      <c r="Q26" s="61">
        <f t="shared" si="3"/>
        <v>3519679.5900000008</v>
      </c>
    </row>
    <row r="27" spans="2:21" ht="72.75" customHeight="1" x14ac:dyDescent="0.55000000000000004">
      <c r="B27" s="63" t="s">
        <v>114</v>
      </c>
      <c r="C27" s="59">
        <v>3070495</v>
      </c>
      <c r="D27" s="59">
        <v>2431714.14</v>
      </c>
      <c r="E27" s="61">
        <v>0</v>
      </c>
      <c r="F27" s="61">
        <v>9986.2000000000007</v>
      </c>
      <c r="G27" s="61">
        <v>232425.14</v>
      </c>
      <c r="H27" s="61">
        <v>126588.43</v>
      </c>
      <c r="I27" s="61">
        <v>14963.66</v>
      </c>
      <c r="J27" s="61">
        <v>105423.71</v>
      </c>
      <c r="K27" s="61">
        <v>104282.5</v>
      </c>
      <c r="L27" s="61">
        <v>26315</v>
      </c>
      <c r="M27" s="61">
        <v>324396.75</v>
      </c>
      <c r="N27" s="61">
        <v>243224.98</v>
      </c>
      <c r="O27" s="61">
        <v>1157948.78</v>
      </c>
      <c r="P27" s="61">
        <v>35283.81</v>
      </c>
      <c r="Q27" s="61">
        <f t="shared" si="3"/>
        <v>2380838.9600000004</v>
      </c>
    </row>
    <row r="28" spans="2:21" ht="39.950000000000003" customHeight="1" x14ac:dyDescent="0.55000000000000004">
      <c r="B28" s="63" t="s">
        <v>15</v>
      </c>
      <c r="C28" s="59">
        <v>2242311</v>
      </c>
      <c r="D28" s="59">
        <v>2017731.46</v>
      </c>
      <c r="E28" s="61">
        <v>0</v>
      </c>
      <c r="F28" s="61">
        <v>0</v>
      </c>
      <c r="G28" s="61">
        <v>0</v>
      </c>
      <c r="H28" s="61">
        <v>30030</v>
      </c>
      <c r="I28" s="61">
        <v>105256</v>
      </c>
      <c r="J28" s="61">
        <v>88505.74</v>
      </c>
      <c r="K28" s="61">
        <v>342217.18</v>
      </c>
      <c r="L28" s="61">
        <v>27485.14</v>
      </c>
      <c r="M28" s="61">
        <v>263942.68</v>
      </c>
      <c r="N28" s="61">
        <v>137653.85999999999</v>
      </c>
      <c r="O28" s="61">
        <v>323055.88</v>
      </c>
      <c r="P28" s="61">
        <v>645476.56999999995</v>
      </c>
      <c r="Q28" s="61">
        <f t="shared" si="2"/>
        <v>1963623.0499999998</v>
      </c>
    </row>
    <row r="29" spans="2:21" ht="39.950000000000003" customHeight="1" x14ac:dyDescent="0.55000000000000004">
      <c r="B29" s="58" t="s">
        <v>16</v>
      </c>
      <c r="C29" s="59">
        <v>981000</v>
      </c>
      <c r="D29" s="59">
        <v>904199.5</v>
      </c>
      <c r="E29" s="61">
        <v>0</v>
      </c>
      <c r="F29" s="61">
        <v>0</v>
      </c>
      <c r="G29" s="61">
        <v>164999.4</v>
      </c>
      <c r="H29" s="61">
        <v>86264.58</v>
      </c>
      <c r="I29" s="61">
        <v>30007.4</v>
      </c>
      <c r="J29" s="61">
        <v>59304.78</v>
      </c>
      <c r="K29" s="61">
        <v>49383</v>
      </c>
      <c r="L29" s="61">
        <v>17522.099999999999</v>
      </c>
      <c r="M29" s="61">
        <v>29736</v>
      </c>
      <c r="N29" s="61">
        <v>31856</v>
      </c>
      <c r="O29" s="61">
        <v>297301</v>
      </c>
      <c r="P29" s="61">
        <v>134074.29999999999</v>
      </c>
      <c r="Q29" s="61">
        <f>+E29+F29+G29+H29+I29+J29+K29+L29+M29+N29+O29+P29</f>
        <v>900448.56</v>
      </c>
      <c r="S29" s="43"/>
      <c r="T29" s="44"/>
    </row>
    <row r="30" spans="2:21" ht="39.950000000000003" customHeight="1" x14ac:dyDescent="0.55000000000000004">
      <c r="B30" s="54" t="s">
        <v>17</v>
      </c>
      <c r="C30" s="55">
        <f>+C31+C32+C33+C34+C35+C36+C37+C38+C39</f>
        <v>10173197</v>
      </c>
      <c r="D30" s="55">
        <v>12654329</v>
      </c>
      <c r="E30" s="55">
        <f t="shared" ref="E30" si="5">+E31+E32+E33+E34+E35+E36+E37+E38+E39</f>
        <v>0</v>
      </c>
      <c r="F30" s="57">
        <f t="shared" ref="F30:P30" si="6">+F31+F32+F33+F34+F35+F36+F37+F38+F39</f>
        <v>91853.82</v>
      </c>
      <c r="G30" s="57">
        <f t="shared" si="6"/>
        <v>1943094.67</v>
      </c>
      <c r="H30" s="57">
        <f t="shared" si="6"/>
        <v>275101.83</v>
      </c>
      <c r="I30" s="57">
        <f t="shared" si="6"/>
        <v>533533.55999999994</v>
      </c>
      <c r="J30" s="57">
        <f t="shared" si="6"/>
        <v>360525.43</v>
      </c>
      <c r="K30" s="57">
        <f t="shared" si="6"/>
        <v>1791212.9500000002</v>
      </c>
      <c r="L30" s="57">
        <f t="shared" si="6"/>
        <v>204481.85</v>
      </c>
      <c r="M30" s="57">
        <f t="shared" si="6"/>
        <v>509539.78</v>
      </c>
      <c r="N30" s="64">
        <f t="shared" si="6"/>
        <v>544161.66</v>
      </c>
      <c r="O30" s="57">
        <f>+O31+O32+O33+O34+O35+O36+O37+O38+O39</f>
        <v>433896.01</v>
      </c>
      <c r="P30" s="57">
        <f t="shared" si="6"/>
        <v>5893788.7400000002</v>
      </c>
      <c r="Q30" s="57">
        <f>+Q31+Q32+Q33+Q34+Q35+Q36+Q37+Q38+Q39</f>
        <v>12581190.300000001</v>
      </c>
      <c r="R30" s="11"/>
      <c r="S30" s="43"/>
      <c r="T30" s="43"/>
      <c r="U30" s="11"/>
    </row>
    <row r="31" spans="2:21" ht="39.950000000000003" customHeight="1" x14ac:dyDescent="0.55000000000000004">
      <c r="B31" s="58" t="s">
        <v>18</v>
      </c>
      <c r="C31" s="59">
        <v>481500</v>
      </c>
      <c r="D31" s="59">
        <v>471275</v>
      </c>
      <c r="E31" s="61">
        <v>0</v>
      </c>
      <c r="F31" s="61">
        <v>56274.9</v>
      </c>
      <c r="G31" s="61">
        <v>24015.18</v>
      </c>
      <c r="H31" s="61">
        <v>47952.3</v>
      </c>
      <c r="I31" s="61">
        <v>95211.25</v>
      </c>
      <c r="J31" s="61">
        <v>21465.82</v>
      </c>
      <c r="K31" s="61">
        <v>5340</v>
      </c>
      <c r="L31" s="61">
        <v>71328.850000000006</v>
      </c>
      <c r="M31" s="61">
        <v>7440</v>
      </c>
      <c r="N31" s="65">
        <v>13092</v>
      </c>
      <c r="O31" s="61">
        <v>71592</v>
      </c>
      <c r="P31" s="61">
        <v>35382</v>
      </c>
      <c r="Q31" s="61">
        <f t="shared" ref="Q31:Q37" si="7">+E31+F31+G31+H31+I31+J31+K31+L31+M31+N31+O31+P31</f>
        <v>449094.30000000005</v>
      </c>
      <c r="S31" s="43"/>
      <c r="T31" s="44"/>
    </row>
    <row r="32" spans="2:21" ht="39.950000000000003" customHeight="1" x14ac:dyDescent="0.55000000000000004">
      <c r="B32" s="58" t="s">
        <v>19</v>
      </c>
      <c r="C32" s="59">
        <v>530015</v>
      </c>
      <c r="D32" s="59">
        <v>345285</v>
      </c>
      <c r="E32" s="61">
        <v>0</v>
      </c>
      <c r="F32" s="61">
        <v>0</v>
      </c>
      <c r="G32" s="61">
        <v>0</v>
      </c>
      <c r="H32" s="61">
        <v>1928.92</v>
      </c>
      <c r="I32" s="61">
        <v>276915.78999999998</v>
      </c>
      <c r="J32" s="61">
        <v>0</v>
      </c>
      <c r="K32" s="61">
        <v>0</v>
      </c>
      <c r="L32" s="61">
        <v>0</v>
      </c>
      <c r="M32" s="61">
        <v>66434</v>
      </c>
      <c r="N32" s="65">
        <v>0</v>
      </c>
      <c r="O32" s="61">
        <v>0</v>
      </c>
      <c r="P32" s="61">
        <v>0</v>
      </c>
      <c r="Q32" s="61">
        <f t="shared" si="7"/>
        <v>345278.70999999996</v>
      </c>
      <c r="R32" s="16"/>
      <c r="S32" s="16"/>
      <c r="T32" s="16"/>
      <c r="U32" s="16"/>
    </row>
    <row r="33" spans="2:20" ht="39.950000000000003" customHeight="1" x14ac:dyDescent="0.55000000000000004">
      <c r="B33" s="58" t="s">
        <v>20</v>
      </c>
      <c r="C33" s="59">
        <v>374441</v>
      </c>
      <c r="D33" s="59">
        <v>214449</v>
      </c>
      <c r="E33" s="61">
        <v>0</v>
      </c>
      <c r="F33" s="61">
        <v>27568.06</v>
      </c>
      <c r="G33" s="61">
        <v>11564</v>
      </c>
      <c r="H33" s="61">
        <v>0</v>
      </c>
      <c r="I33" s="61">
        <v>0</v>
      </c>
      <c r="J33" s="61">
        <v>21237.94</v>
      </c>
      <c r="K33" s="61">
        <v>0</v>
      </c>
      <c r="L33" s="61">
        <v>15200</v>
      </c>
      <c r="M33" s="61">
        <v>42868.81</v>
      </c>
      <c r="N33" s="65">
        <v>160</v>
      </c>
      <c r="O33" s="61">
        <v>23051.3</v>
      </c>
      <c r="P33" s="61">
        <v>72505.81</v>
      </c>
      <c r="Q33" s="61">
        <f t="shared" si="7"/>
        <v>214155.91999999998</v>
      </c>
      <c r="T33" s="11"/>
    </row>
    <row r="34" spans="2:20" ht="39.950000000000003" customHeight="1" x14ac:dyDescent="0.55000000000000004">
      <c r="B34" s="58" t="s">
        <v>21</v>
      </c>
      <c r="C34" s="59">
        <v>9360</v>
      </c>
      <c r="D34" s="59">
        <v>5787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2548.8000000000002</v>
      </c>
      <c r="K34" s="61">
        <v>0</v>
      </c>
      <c r="L34" s="61">
        <v>0</v>
      </c>
      <c r="M34" s="61">
        <v>3009</v>
      </c>
      <c r="N34" s="65">
        <v>0</v>
      </c>
      <c r="O34" s="61">
        <v>0</v>
      </c>
      <c r="P34" s="61">
        <v>0</v>
      </c>
      <c r="Q34" s="61">
        <f t="shared" si="7"/>
        <v>5557.8</v>
      </c>
      <c r="T34" s="11"/>
    </row>
    <row r="35" spans="2:20" ht="39.950000000000003" customHeight="1" x14ac:dyDescent="0.55000000000000004">
      <c r="B35" s="58" t="s">
        <v>22</v>
      </c>
      <c r="C35" s="59">
        <v>245043</v>
      </c>
      <c r="D35" s="59">
        <v>141676</v>
      </c>
      <c r="E35" s="61">
        <v>0</v>
      </c>
      <c r="F35" s="61">
        <v>0</v>
      </c>
      <c r="G35" s="61">
        <v>0</v>
      </c>
      <c r="H35" s="61">
        <v>23999.93</v>
      </c>
      <c r="I35" s="61">
        <v>0</v>
      </c>
      <c r="J35" s="61">
        <v>450</v>
      </c>
      <c r="K35" s="61">
        <v>0</v>
      </c>
      <c r="L35" s="61">
        <v>150</v>
      </c>
      <c r="M35" s="61">
        <v>0</v>
      </c>
      <c r="N35" s="65">
        <v>114736</v>
      </c>
      <c r="O35" s="61">
        <v>0</v>
      </c>
      <c r="P35" s="61">
        <v>79.989999999999995</v>
      </c>
      <c r="Q35" s="61">
        <f t="shared" si="7"/>
        <v>139415.91999999998</v>
      </c>
      <c r="T35" s="11"/>
    </row>
    <row r="36" spans="2:20" ht="46.5" customHeight="1" x14ac:dyDescent="0.55000000000000004">
      <c r="B36" s="58" t="s">
        <v>23</v>
      </c>
      <c r="C36" s="59">
        <v>298245</v>
      </c>
      <c r="D36" s="59">
        <v>173691.63</v>
      </c>
      <c r="E36" s="61">
        <v>0</v>
      </c>
      <c r="F36" s="61">
        <v>0</v>
      </c>
      <c r="G36" s="61">
        <v>4189</v>
      </c>
      <c r="H36" s="61">
        <v>1904.7</v>
      </c>
      <c r="I36" s="61">
        <v>0</v>
      </c>
      <c r="J36" s="61">
        <v>38651.879999999997</v>
      </c>
      <c r="K36" s="61">
        <v>39548.050000000003</v>
      </c>
      <c r="L36" s="61">
        <v>4110.5200000000004</v>
      </c>
      <c r="M36" s="61">
        <v>74340</v>
      </c>
      <c r="N36" s="65">
        <v>2977.03</v>
      </c>
      <c r="O36" s="61">
        <v>0</v>
      </c>
      <c r="P36" s="61">
        <v>2873.31</v>
      </c>
      <c r="Q36" s="61">
        <f t="shared" si="7"/>
        <v>168594.49000000002</v>
      </c>
    </row>
    <row r="37" spans="2:20" ht="41.25" customHeight="1" x14ac:dyDescent="0.55000000000000004">
      <c r="B37" s="63" t="s">
        <v>24</v>
      </c>
      <c r="C37" s="59">
        <v>5133690</v>
      </c>
      <c r="D37" s="59">
        <v>5123534</v>
      </c>
      <c r="E37" s="61">
        <v>0</v>
      </c>
      <c r="F37" s="61">
        <v>0</v>
      </c>
      <c r="G37" s="61">
        <v>1556100.6</v>
      </c>
      <c r="H37" s="61">
        <v>0</v>
      </c>
      <c r="I37" s="61">
        <v>0</v>
      </c>
      <c r="J37" s="61">
        <v>33816.269999999997</v>
      </c>
      <c r="K37" s="61">
        <v>1460134.6</v>
      </c>
      <c r="L37" s="61">
        <v>34837.919999999998</v>
      </c>
      <c r="M37" s="61">
        <v>25815.57</v>
      </c>
      <c r="N37" s="65">
        <v>28693.94</v>
      </c>
      <c r="O37" s="61">
        <v>0</v>
      </c>
      <c r="P37" s="61">
        <v>1981715</v>
      </c>
      <c r="Q37" s="61">
        <f t="shared" si="7"/>
        <v>5121113.9000000004</v>
      </c>
    </row>
    <row r="38" spans="2:20" ht="39.950000000000003" customHeight="1" x14ac:dyDescent="0.55000000000000004">
      <c r="B38" s="63" t="s">
        <v>25</v>
      </c>
      <c r="C38" s="59">
        <v>0</v>
      </c>
      <c r="D38" s="59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5">
        <v>0</v>
      </c>
      <c r="O38" s="61">
        <v>0</v>
      </c>
      <c r="P38" s="61">
        <v>0</v>
      </c>
      <c r="Q38" s="61">
        <f t="shared" si="2"/>
        <v>0</v>
      </c>
    </row>
    <row r="39" spans="2:20" ht="39.950000000000003" customHeight="1" x14ac:dyDescent="0.55000000000000004">
      <c r="B39" s="58" t="s">
        <v>26</v>
      </c>
      <c r="C39" s="59">
        <v>3100903</v>
      </c>
      <c r="D39" s="59">
        <v>6178631.3700000001</v>
      </c>
      <c r="E39" s="61">
        <v>0</v>
      </c>
      <c r="F39" s="61">
        <v>8010.86</v>
      </c>
      <c r="G39" s="61">
        <v>347225.89</v>
      </c>
      <c r="H39" s="61">
        <v>199315.98</v>
      </c>
      <c r="I39" s="61">
        <v>161406.51999999999</v>
      </c>
      <c r="J39" s="61">
        <v>242354.72</v>
      </c>
      <c r="K39" s="61">
        <v>286190.3</v>
      </c>
      <c r="L39" s="61">
        <v>78854.559999999998</v>
      </c>
      <c r="M39" s="61">
        <v>289632.40000000002</v>
      </c>
      <c r="N39" s="65">
        <v>384502.69</v>
      </c>
      <c r="O39" s="61">
        <v>339252.71</v>
      </c>
      <c r="P39" s="61">
        <v>3801232.63</v>
      </c>
      <c r="Q39" s="61">
        <f>+E39+F39+G39+H39+I39+J39+K39+L39+M39+N39+O39+P39</f>
        <v>6137979.2599999998</v>
      </c>
    </row>
    <row r="40" spans="2:20" ht="39.950000000000003" customHeight="1" x14ac:dyDescent="0.55000000000000004">
      <c r="B40" s="54" t="s">
        <v>27</v>
      </c>
      <c r="C40" s="55">
        <f>+C41+C44</f>
        <v>101440000</v>
      </c>
      <c r="D40" s="55">
        <v>101430000</v>
      </c>
      <c r="E40" s="55">
        <f t="shared" ref="E40:P40" si="8">+E41+E42+E43+E44+E45+E46+E47+E48</f>
        <v>0</v>
      </c>
      <c r="F40" s="55">
        <f t="shared" si="8"/>
        <v>0</v>
      </c>
      <c r="G40" s="55">
        <f t="shared" si="8"/>
        <v>0</v>
      </c>
      <c r="H40" s="55">
        <f t="shared" si="8"/>
        <v>480000</v>
      </c>
      <c r="I40" s="55">
        <f t="shared" si="8"/>
        <v>0</v>
      </c>
      <c r="J40" s="55">
        <f t="shared" si="8"/>
        <v>100000000</v>
      </c>
      <c r="K40" s="55">
        <f t="shared" si="8"/>
        <v>480000</v>
      </c>
      <c r="L40" s="55">
        <f t="shared" si="8"/>
        <v>54000</v>
      </c>
      <c r="M40" s="55">
        <f t="shared" si="8"/>
        <v>0</v>
      </c>
      <c r="N40" s="55">
        <f t="shared" si="8"/>
        <v>0</v>
      </c>
      <c r="O40" s="55">
        <f t="shared" si="8"/>
        <v>416000</v>
      </c>
      <c r="P40" s="55">
        <f t="shared" si="8"/>
        <v>0</v>
      </c>
      <c r="Q40" s="64">
        <f>+E40+F40+G40+H40+I40+J40+K40+L40+M40+N40+O40+P40</f>
        <v>101430000</v>
      </c>
    </row>
    <row r="41" spans="2:20" ht="39.950000000000003" customHeight="1" x14ac:dyDescent="0.55000000000000004">
      <c r="B41" s="58" t="s">
        <v>28</v>
      </c>
      <c r="C41" s="59">
        <v>1440000</v>
      </c>
      <c r="D41" s="59">
        <v>1430000</v>
      </c>
      <c r="E41" s="61">
        <v>0</v>
      </c>
      <c r="F41" s="61">
        <v>0</v>
      </c>
      <c r="G41" s="61">
        <v>0</v>
      </c>
      <c r="H41" s="61">
        <v>480000</v>
      </c>
      <c r="I41" s="61">
        <v>0</v>
      </c>
      <c r="J41" s="61">
        <v>0</v>
      </c>
      <c r="K41" s="61">
        <v>480000</v>
      </c>
      <c r="L41" s="61">
        <v>54000</v>
      </c>
      <c r="M41" s="61">
        <v>0</v>
      </c>
      <c r="N41" s="65">
        <v>0</v>
      </c>
      <c r="O41" s="61">
        <v>416000</v>
      </c>
      <c r="P41" s="61">
        <v>0</v>
      </c>
      <c r="Q41" s="65">
        <f>+E41+F41+G41+H41+I41+J41+K41+L41+M41+N41+O41+P41</f>
        <v>1430000</v>
      </c>
    </row>
    <row r="42" spans="2:20" ht="39.950000000000003" customHeight="1" x14ac:dyDescent="0.55000000000000004">
      <c r="B42" s="63" t="s">
        <v>29</v>
      </c>
      <c r="C42" s="59">
        <v>0</v>
      </c>
      <c r="D42" s="59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5">
        <v>0</v>
      </c>
      <c r="O42" s="61">
        <v>0</v>
      </c>
      <c r="P42" s="61">
        <v>0</v>
      </c>
      <c r="Q42" s="65">
        <f t="shared" si="2"/>
        <v>0</v>
      </c>
    </row>
    <row r="43" spans="2:20" ht="39.950000000000003" customHeight="1" x14ac:dyDescent="0.55000000000000004">
      <c r="B43" s="63" t="s">
        <v>30</v>
      </c>
      <c r="C43" s="59">
        <v>0</v>
      </c>
      <c r="D43" s="59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5">
        <v>0</v>
      </c>
      <c r="O43" s="61">
        <v>0</v>
      </c>
      <c r="P43" s="61">
        <v>0</v>
      </c>
      <c r="Q43" s="65">
        <f t="shared" si="2"/>
        <v>0</v>
      </c>
    </row>
    <row r="44" spans="2:20" ht="39.950000000000003" customHeight="1" x14ac:dyDescent="0.55000000000000004">
      <c r="B44" s="63" t="s">
        <v>31</v>
      </c>
      <c r="C44" s="59">
        <v>100000000</v>
      </c>
      <c r="D44" s="59">
        <v>100000000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100000000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5">
        <f>+E44+F44+G44+H44+I44+J44+K44+L44+M44+N44+O44+P44</f>
        <v>100000000</v>
      </c>
    </row>
    <row r="45" spans="2:20" ht="39.950000000000003" customHeight="1" x14ac:dyDescent="0.55000000000000004">
      <c r="B45" s="63" t="s">
        <v>32</v>
      </c>
      <c r="C45" s="59">
        <v>0</v>
      </c>
      <c r="D45" s="59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5">
        <f t="shared" si="2"/>
        <v>0</v>
      </c>
    </row>
    <row r="46" spans="2:20" ht="39.950000000000003" customHeight="1" x14ac:dyDescent="0.55000000000000004">
      <c r="B46" s="58" t="s">
        <v>33</v>
      </c>
      <c r="C46" s="59">
        <v>0</v>
      </c>
      <c r="D46" s="59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5">
        <f t="shared" si="2"/>
        <v>0</v>
      </c>
    </row>
    <row r="47" spans="2:20" ht="39.950000000000003" customHeight="1" x14ac:dyDescent="0.55000000000000004">
      <c r="B47" s="58" t="s">
        <v>34</v>
      </c>
      <c r="C47" s="59">
        <v>0</v>
      </c>
      <c r="D47" s="59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f t="shared" si="2"/>
        <v>0</v>
      </c>
    </row>
    <row r="48" spans="2:20" ht="39.950000000000003" customHeight="1" x14ac:dyDescent="0.55000000000000004">
      <c r="B48" s="63" t="s">
        <v>35</v>
      </c>
      <c r="C48" s="59">
        <v>0</v>
      </c>
      <c r="D48" s="59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f t="shared" si="2"/>
        <v>0</v>
      </c>
    </row>
    <row r="49" spans="2:17" ht="39.950000000000003" customHeight="1" x14ac:dyDescent="0.55000000000000004">
      <c r="B49" s="54" t="s">
        <v>36</v>
      </c>
      <c r="C49" s="55">
        <v>0</v>
      </c>
      <c r="D49" s="55">
        <v>0</v>
      </c>
      <c r="E49" s="55">
        <f t="shared" ref="E49:Q49" si="9">+E50+E51+E52+E53+E54+E55+E56</f>
        <v>0</v>
      </c>
      <c r="F49" s="55">
        <f t="shared" si="9"/>
        <v>0</v>
      </c>
      <c r="G49" s="55">
        <f t="shared" si="9"/>
        <v>0</v>
      </c>
      <c r="H49" s="55">
        <f t="shared" si="9"/>
        <v>0</v>
      </c>
      <c r="I49" s="55">
        <f t="shared" si="9"/>
        <v>0</v>
      </c>
      <c r="J49" s="55">
        <f t="shared" si="9"/>
        <v>0</v>
      </c>
      <c r="K49" s="55">
        <f t="shared" si="9"/>
        <v>0</v>
      </c>
      <c r="L49" s="55">
        <f t="shared" si="9"/>
        <v>0</v>
      </c>
      <c r="M49" s="55">
        <f t="shared" si="9"/>
        <v>0</v>
      </c>
      <c r="N49" s="55">
        <f t="shared" si="9"/>
        <v>0</v>
      </c>
      <c r="O49" s="55">
        <f t="shared" si="9"/>
        <v>0</v>
      </c>
      <c r="P49" s="55">
        <f t="shared" si="9"/>
        <v>0</v>
      </c>
      <c r="Q49" s="55">
        <f t="shared" si="9"/>
        <v>0</v>
      </c>
    </row>
    <row r="50" spans="2:17" ht="39.950000000000003" customHeight="1" x14ac:dyDescent="0.55000000000000004">
      <c r="B50" s="58" t="s">
        <v>37</v>
      </c>
      <c r="C50" s="59">
        <v>0</v>
      </c>
      <c r="D50" s="59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f t="shared" si="2"/>
        <v>0</v>
      </c>
    </row>
    <row r="51" spans="2:17" ht="39.950000000000003" customHeight="1" x14ac:dyDescent="0.55000000000000004">
      <c r="B51" s="63" t="s">
        <v>38</v>
      </c>
      <c r="C51" s="59">
        <v>0</v>
      </c>
      <c r="D51" s="59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f t="shared" si="2"/>
        <v>0</v>
      </c>
    </row>
    <row r="52" spans="2:17" ht="39.950000000000003" customHeight="1" x14ac:dyDescent="0.55000000000000004">
      <c r="B52" s="63" t="s">
        <v>39</v>
      </c>
      <c r="C52" s="59">
        <v>0</v>
      </c>
      <c r="D52" s="59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f t="shared" si="2"/>
        <v>0</v>
      </c>
    </row>
    <row r="53" spans="2:17" ht="39.950000000000003" customHeight="1" x14ac:dyDescent="0.55000000000000004">
      <c r="B53" s="63" t="s">
        <v>40</v>
      </c>
      <c r="C53" s="59">
        <v>0</v>
      </c>
      <c r="D53" s="59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f t="shared" si="2"/>
        <v>0</v>
      </c>
    </row>
    <row r="54" spans="2:17" ht="39.950000000000003" customHeight="1" x14ac:dyDescent="0.55000000000000004">
      <c r="B54" s="63" t="s">
        <v>113</v>
      </c>
      <c r="C54" s="59">
        <v>0</v>
      </c>
      <c r="D54" s="59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f t="shared" ref="Q54" si="10">+E54+F54+G54+H54+I54+J54+K54+L54+M54+N54+O54+P54</f>
        <v>0</v>
      </c>
    </row>
    <row r="55" spans="2:17" ht="39.950000000000003" customHeight="1" x14ac:dyDescent="0.55000000000000004">
      <c r="B55" s="63" t="s">
        <v>41</v>
      </c>
      <c r="C55" s="59">
        <v>0</v>
      </c>
      <c r="D55" s="59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f t="shared" si="2"/>
        <v>0</v>
      </c>
    </row>
    <row r="56" spans="2:17" ht="39.950000000000003" customHeight="1" x14ac:dyDescent="0.55000000000000004">
      <c r="B56" s="63" t="s">
        <v>42</v>
      </c>
      <c r="C56" s="59">
        <v>0</v>
      </c>
      <c r="D56" s="59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f t="shared" si="2"/>
        <v>0</v>
      </c>
    </row>
    <row r="57" spans="2:17" ht="39.950000000000003" customHeight="1" x14ac:dyDescent="0.55000000000000004">
      <c r="B57" s="54" t="s">
        <v>43</v>
      </c>
      <c r="C57" s="55">
        <f>+C58+C59+C60+C61+C62+C63+C65+C66</f>
        <v>2255097</v>
      </c>
      <c r="D57" s="55">
        <v>2103831</v>
      </c>
      <c r="E57" s="55">
        <f t="shared" ref="E57:P57" si="11">+E58+E59+E60+E61+E62+E63+E64+E65+E66</f>
        <v>0</v>
      </c>
      <c r="F57" s="55">
        <f t="shared" si="11"/>
        <v>0</v>
      </c>
      <c r="G57" s="55">
        <f t="shared" si="11"/>
        <v>3346.48</v>
      </c>
      <c r="H57" s="55">
        <f t="shared" si="11"/>
        <v>148596.61000000002</v>
      </c>
      <c r="I57" s="55">
        <f t="shared" si="11"/>
        <v>238057.93</v>
      </c>
      <c r="J57" s="55">
        <f t="shared" si="11"/>
        <v>591745.91999999993</v>
      </c>
      <c r="K57" s="55">
        <f t="shared" si="11"/>
        <v>26550</v>
      </c>
      <c r="L57" s="55">
        <f t="shared" si="11"/>
        <v>0</v>
      </c>
      <c r="M57" s="55">
        <f t="shared" si="11"/>
        <v>884007.35</v>
      </c>
      <c r="N57" s="55">
        <f t="shared" si="11"/>
        <v>6904.06</v>
      </c>
      <c r="O57" s="55">
        <f>+O58+O59+O60+O61+O62+O63+O64+O65+O66</f>
        <v>36054.9</v>
      </c>
      <c r="P57" s="55">
        <f t="shared" si="11"/>
        <v>159261.69</v>
      </c>
      <c r="Q57" s="55">
        <f>+Q58+Q59+Q60+Q61+Q62+Q63+Q64+Q65+Q66</f>
        <v>2094524.94</v>
      </c>
    </row>
    <row r="58" spans="2:17" ht="39.950000000000003" customHeight="1" x14ac:dyDescent="0.55000000000000004">
      <c r="B58" s="58" t="s">
        <v>44</v>
      </c>
      <c r="C58" s="59">
        <v>835996</v>
      </c>
      <c r="D58" s="59">
        <v>926516</v>
      </c>
      <c r="E58" s="61">
        <v>0</v>
      </c>
      <c r="F58" s="61">
        <v>0</v>
      </c>
      <c r="G58" s="61">
        <v>0</v>
      </c>
      <c r="H58" s="61">
        <v>146651.6</v>
      </c>
      <c r="I58" s="61">
        <v>99709.59</v>
      </c>
      <c r="J58" s="61">
        <v>0</v>
      </c>
      <c r="K58" s="61">
        <v>0</v>
      </c>
      <c r="L58" s="61">
        <v>0</v>
      </c>
      <c r="M58" s="61">
        <v>574761.72</v>
      </c>
      <c r="N58" s="61">
        <v>0</v>
      </c>
      <c r="O58" s="61">
        <v>36054.9</v>
      </c>
      <c r="P58" s="61">
        <v>66294.990000000005</v>
      </c>
      <c r="Q58" s="65">
        <f t="shared" ref="Q58:Q63" si="12">+E58+F58+G58+H58+I58+J58+K58+L58+M58+N58+O58+P58</f>
        <v>923472.79999999993</v>
      </c>
    </row>
    <row r="59" spans="2:17" ht="39.950000000000003" customHeight="1" x14ac:dyDescent="0.55000000000000004">
      <c r="B59" s="63" t="s">
        <v>45</v>
      </c>
      <c r="C59" s="59">
        <v>178000</v>
      </c>
      <c r="D59" s="59">
        <v>166527</v>
      </c>
      <c r="E59" s="61">
        <v>0</v>
      </c>
      <c r="F59" s="61">
        <v>0</v>
      </c>
      <c r="G59" s="61">
        <v>0</v>
      </c>
      <c r="H59" s="61">
        <v>1945.01</v>
      </c>
      <c r="I59" s="61">
        <v>132291.4</v>
      </c>
      <c r="J59" s="61">
        <v>32230.52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5">
        <f t="shared" si="12"/>
        <v>166466.93</v>
      </c>
    </row>
    <row r="60" spans="2:17" ht="39.950000000000003" customHeight="1" x14ac:dyDescent="0.55000000000000004">
      <c r="B60" s="63" t="s">
        <v>46</v>
      </c>
      <c r="C60" s="59">
        <v>207100</v>
      </c>
      <c r="D60" s="59">
        <v>32607</v>
      </c>
      <c r="E60" s="61">
        <v>0</v>
      </c>
      <c r="F60" s="61">
        <v>0</v>
      </c>
      <c r="G60" s="61">
        <v>0</v>
      </c>
      <c r="H60" s="61">
        <v>0</v>
      </c>
      <c r="I60" s="61">
        <v>6056.94</v>
      </c>
      <c r="J60" s="61">
        <v>0</v>
      </c>
      <c r="K60" s="61">
        <v>26550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5">
        <f t="shared" si="12"/>
        <v>32606.94</v>
      </c>
    </row>
    <row r="61" spans="2:17" ht="39.950000000000003" customHeight="1" x14ac:dyDescent="0.55000000000000004">
      <c r="B61" s="63" t="s">
        <v>47</v>
      </c>
      <c r="C61" s="59">
        <v>0</v>
      </c>
      <c r="D61" s="59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5">
        <f t="shared" si="12"/>
        <v>0</v>
      </c>
    </row>
    <row r="62" spans="2:17" ht="39.950000000000003" customHeight="1" x14ac:dyDescent="0.55000000000000004">
      <c r="B62" s="63" t="s">
        <v>48</v>
      </c>
      <c r="C62" s="59">
        <v>964001</v>
      </c>
      <c r="D62" s="59">
        <v>922772</v>
      </c>
      <c r="E62" s="61">
        <v>0</v>
      </c>
      <c r="F62" s="61">
        <v>0</v>
      </c>
      <c r="G62" s="61">
        <v>3346.48</v>
      </c>
      <c r="H62" s="61">
        <v>0</v>
      </c>
      <c r="I62" s="61">
        <v>0</v>
      </c>
      <c r="J62" s="61">
        <v>504106.68</v>
      </c>
      <c r="K62" s="61">
        <v>0</v>
      </c>
      <c r="L62" s="61">
        <v>0</v>
      </c>
      <c r="M62" s="61">
        <v>309245.63</v>
      </c>
      <c r="N62" s="61">
        <v>6904.06</v>
      </c>
      <c r="O62" s="61">
        <v>0</v>
      </c>
      <c r="P62" s="61">
        <v>92966.7</v>
      </c>
      <c r="Q62" s="65">
        <f t="shared" si="12"/>
        <v>916569.55</v>
      </c>
    </row>
    <row r="63" spans="2:17" ht="39.950000000000003" customHeight="1" x14ac:dyDescent="0.55000000000000004">
      <c r="B63" s="58" t="s">
        <v>49</v>
      </c>
      <c r="C63" s="59">
        <v>70000</v>
      </c>
      <c r="D63" s="59">
        <v>55409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55408.72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5">
        <f t="shared" si="12"/>
        <v>55408.72</v>
      </c>
    </row>
    <row r="64" spans="2:17" ht="39.950000000000003" customHeight="1" x14ac:dyDescent="0.55000000000000004">
      <c r="B64" s="58" t="s">
        <v>50</v>
      </c>
      <c r="C64" s="59">
        <v>0</v>
      </c>
      <c r="D64" s="59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/>
      <c r="N64" s="61">
        <v>0</v>
      </c>
      <c r="O64" s="61">
        <v>0</v>
      </c>
      <c r="P64" s="61"/>
      <c r="Q64" s="65">
        <v>0</v>
      </c>
    </row>
    <row r="65" spans="2:17" ht="39.950000000000003" customHeight="1" x14ac:dyDescent="0.55000000000000004">
      <c r="B65" s="58" t="s">
        <v>51</v>
      </c>
      <c r="C65" s="59">
        <v>0</v>
      </c>
      <c r="D65" s="59"/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/>
      <c r="N65" s="61">
        <v>0</v>
      </c>
      <c r="O65" s="61">
        <v>0</v>
      </c>
      <c r="P65" s="61"/>
      <c r="Q65" s="65">
        <v>0</v>
      </c>
    </row>
    <row r="66" spans="2:17" ht="39.950000000000003" customHeight="1" x14ac:dyDescent="0.55000000000000004">
      <c r="B66" s="63" t="s">
        <v>52</v>
      </c>
      <c r="C66" s="59">
        <v>0</v>
      </c>
      <c r="D66" s="59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/>
      <c r="N66" s="61">
        <v>0</v>
      </c>
      <c r="O66" s="61">
        <v>0</v>
      </c>
      <c r="P66" s="61"/>
      <c r="Q66" s="65">
        <f t="shared" si="2"/>
        <v>0</v>
      </c>
    </row>
    <row r="67" spans="2:17" ht="39.950000000000003" customHeight="1" x14ac:dyDescent="0.55000000000000004">
      <c r="B67" s="54" t="s">
        <v>53</v>
      </c>
      <c r="C67" s="55">
        <f>+C68+C69+C70+C71</f>
        <v>0</v>
      </c>
      <c r="D67" s="59">
        <v>0</v>
      </c>
      <c r="E67" s="60">
        <f>+E68+E69+E70+E71</f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f>+O68+O69+O70+O71+O72+O73+O74+O75+O76</f>
        <v>0</v>
      </c>
      <c r="P67" s="61">
        <f>+P68+P69+P70+P71+P72+P73+P74+P75+P76</f>
        <v>0</v>
      </c>
      <c r="Q67" s="65">
        <f t="shared" si="2"/>
        <v>0</v>
      </c>
    </row>
    <row r="68" spans="2:17" ht="39.950000000000003" customHeight="1" x14ac:dyDescent="0.55000000000000004">
      <c r="B68" s="58" t="s">
        <v>54</v>
      </c>
      <c r="C68" s="59">
        <v>0</v>
      </c>
      <c r="D68" s="59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/>
      <c r="Q68" s="61">
        <f t="shared" si="2"/>
        <v>0</v>
      </c>
    </row>
    <row r="69" spans="2:17" ht="39.950000000000003" customHeight="1" x14ac:dyDescent="0.55000000000000004">
      <c r="B69" s="58" t="s">
        <v>55</v>
      </c>
      <c r="C69" s="60">
        <v>0</v>
      </c>
      <c r="D69" s="59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/>
      <c r="Q69" s="61">
        <f t="shared" si="2"/>
        <v>0</v>
      </c>
    </row>
    <row r="70" spans="2:17" ht="39.950000000000003" customHeight="1" x14ac:dyDescent="0.55000000000000004">
      <c r="B70" s="58" t="s">
        <v>56</v>
      </c>
      <c r="C70" s="60">
        <v>0</v>
      </c>
      <c r="D70" s="59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f t="shared" si="2"/>
        <v>0</v>
      </c>
    </row>
    <row r="71" spans="2:17" ht="71.25" customHeight="1" x14ac:dyDescent="0.55000000000000004">
      <c r="B71" s="63" t="s">
        <v>57</v>
      </c>
      <c r="C71" s="60">
        <v>0</v>
      </c>
      <c r="D71" s="59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f t="shared" si="2"/>
        <v>0</v>
      </c>
    </row>
    <row r="72" spans="2:17" ht="39.950000000000003" customHeight="1" x14ac:dyDescent="0.55000000000000004">
      <c r="B72" s="54" t="s">
        <v>58</v>
      </c>
      <c r="C72" s="56">
        <v>0</v>
      </c>
      <c r="D72" s="55">
        <v>0</v>
      </c>
      <c r="E72" s="57">
        <f t="shared" ref="E72" si="13">+E73+E74</f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f t="shared" si="2"/>
        <v>0</v>
      </c>
    </row>
    <row r="73" spans="2:17" ht="39.950000000000003" customHeight="1" x14ac:dyDescent="0.55000000000000004">
      <c r="B73" s="58" t="s">
        <v>59</v>
      </c>
      <c r="C73" s="60">
        <v>0</v>
      </c>
      <c r="D73" s="59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f t="shared" si="2"/>
        <v>0</v>
      </c>
    </row>
    <row r="74" spans="2:17" ht="39.950000000000003" customHeight="1" x14ac:dyDescent="0.55000000000000004">
      <c r="B74" s="63" t="s">
        <v>60</v>
      </c>
      <c r="C74" s="60">
        <v>0</v>
      </c>
      <c r="D74" s="59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f t="shared" si="2"/>
        <v>0</v>
      </c>
    </row>
    <row r="75" spans="2:17" s="42" customFormat="1" ht="39.950000000000003" customHeight="1" x14ac:dyDescent="0.55000000000000004">
      <c r="B75" s="54" t="s">
        <v>61</v>
      </c>
      <c r="C75" s="60">
        <v>0</v>
      </c>
      <c r="D75" s="59">
        <v>0</v>
      </c>
      <c r="E75" s="60">
        <f t="shared" ref="E75" si="14">+E76+E77+E78</f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f t="shared" si="2"/>
        <v>0</v>
      </c>
    </row>
    <row r="76" spans="2:17" ht="39.950000000000003" customHeight="1" x14ac:dyDescent="0.55000000000000004">
      <c r="B76" s="58" t="s">
        <v>62</v>
      </c>
      <c r="C76" s="60">
        <v>0</v>
      </c>
      <c r="D76" s="59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f t="shared" si="2"/>
        <v>0</v>
      </c>
    </row>
    <row r="77" spans="2:17" ht="42.75" customHeight="1" x14ac:dyDescent="0.55000000000000004">
      <c r="B77" s="58" t="s">
        <v>63</v>
      </c>
      <c r="C77" s="60">
        <v>0</v>
      </c>
      <c r="D77" s="59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f t="shared" si="2"/>
        <v>0</v>
      </c>
    </row>
    <row r="78" spans="2:17" ht="39.950000000000003" customHeight="1" x14ac:dyDescent="0.55000000000000004">
      <c r="B78" s="63" t="s">
        <v>64</v>
      </c>
      <c r="C78" s="60">
        <v>0</v>
      </c>
      <c r="D78" s="59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f t="shared" si="2"/>
        <v>0</v>
      </c>
    </row>
    <row r="79" spans="2:17" ht="42.75" customHeight="1" x14ac:dyDescent="0.55000000000000004">
      <c r="B79" s="51" t="s">
        <v>67</v>
      </c>
      <c r="C79" s="53">
        <v>0</v>
      </c>
      <c r="D79" s="52">
        <v>0</v>
      </c>
      <c r="E79" s="66">
        <f t="shared" ref="E79" si="15">+E80+E83+E86</f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f t="shared" si="2"/>
        <v>0</v>
      </c>
    </row>
    <row r="80" spans="2:17" ht="39.950000000000003" customHeight="1" x14ac:dyDescent="0.55000000000000004">
      <c r="B80" s="54" t="s">
        <v>68</v>
      </c>
      <c r="C80" s="56">
        <v>0</v>
      </c>
      <c r="D80" s="55">
        <v>0</v>
      </c>
      <c r="E80" s="57">
        <f t="shared" ref="E80" si="16">+E81+E82</f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f t="shared" si="2"/>
        <v>0</v>
      </c>
    </row>
    <row r="81" spans="2:17" ht="39.950000000000003" customHeight="1" x14ac:dyDescent="0.55000000000000004">
      <c r="B81" s="58" t="s">
        <v>69</v>
      </c>
      <c r="C81" s="60">
        <v>0</v>
      </c>
      <c r="D81" s="59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f t="shared" ref="Q81:Q87" si="17">+E81+F81+G81+H81+I81+J81+K81+L81+M81+N81+O81+P81</f>
        <v>0</v>
      </c>
    </row>
    <row r="82" spans="2:17" ht="39.950000000000003" customHeight="1" x14ac:dyDescent="0.55000000000000004">
      <c r="B82" s="58" t="s">
        <v>70</v>
      </c>
      <c r="C82" s="60">
        <v>0</v>
      </c>
      <c r="D82" s="59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f t="shared" si="17"/>
        <v>0</v>
      </c>
    </row>
    <row r="83" spans="2:17" ht="39.950000000000003" customHeight="1" x14ac:dyDescent="0.55000000000000004">
      <c r="B83" s="54" t="s">
        <v>71</v>
      </c>
      <c r="C83" s="56">
        <v>0</v>
      </c>
      <c r="D83" s="55">
        <v>0</v>
      </c>
      <c r="E83" s="61">
        <f t="shared" ref="E83:P83" si="18">+E84+E85</f>
        <v>0</v>
      </c>
      <c r="F83" s="61">
        <f t="shared" si="18"/>
        <v>0</v>
      </c>
      <c r="G83" s="61">
        <f t="shared" si="18"/>
        <v>0</v>
      </c>
      <c r="H83" s="61">
        <f t="shared" si="18"/>
        <v>0</v>
      </c>
      <c r="I83" s="61">
        <f t="shared" si="18"/>
        <v>0</v>
      </c>
      <c r="J83" s="61">
        <f t="shared" si="18"/>
        <v>0</v>
      </c>
      <c r="K83" s="61">
        <f t="shared" si="18"/>
        <v>0</v>
      </c>
      <c r="L83" s="61">
        <f t="shared" si="18"/>
        <v>0</v>
      </c>
      <c r="M83" s="61">
        <f t="shared" si="18"/>
        <v>0</v>
      </c>
      <c r="N83" s="61">
        <f t="shared" si="18"/>
        <v>0</v>
      </c>
      <c r="O83" s="61">
        <f t="shared" si="18"/>
        <v>0</v>
      </c>
      <c r="P83" s="61">
        <f t="shared" si="18"/>
        <v>0</v>
      </c>
      <c r="Q83" s="61">
        <f t="shared" si="17"/>
        <v>0</v>
      </c>
    </row>
    <row r="84" spans="2:17" ht="39.950000000000003" customHeight="1" x14ac:dyDescent="0.55000000000000004">
      <c r="B84" s="58" t="s">
        <v>72</v>
      </c>
      <c r="C84" s="60">
        <v>0</v>
      </c>
      <c r="D84" s="59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f t="shared" si="17"/>
        <v>0</v>
      </c>
    </row>
    <row r="85" spans="2:17" ht="39.950000000000003" customHeight="1" x14ac:dyDescent="0.55000000000000004">
      <c r="B85" s="58" t="s">
        <v>73</v>
      </c>
      <c r="C85" s="60">
        <v>0</v>
      </c>
      <c r="D85" s="59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f t="shared" si="17"/>
        <v>0</v>
      </c>
    </row>
    <row r="86" spans="2:17" ht="39.950000000000003" customHeight="1" x14ac:dyDescent="0.55000000000000004">
      <c r="B86" s="54" t="s">
        <v>74</v>
      </c>
      <c r="C86" s="56">
        <v>0</v>
      </c>
      <c r="D86" s="55">
        <v>0</v>
      </c>
      <c r="E86" s="57">
        <f t="shared" ref="E86:P86" si="19">+E87</f>
        <v>0</v>
      </c>
      <c r="F86" s="57">
        <f t="shared" si="19"/>
        <v>0</v>
      </c>
      <c r="G86" s="57">
        <f t="shared" si="19"/>
        <v>0</v>
      </c>
      <c r="H86" s="57">
        <f t="shared" si="19"/>
        <v>0</v>
      </c>
      <c r="I86" s="57">
        <f t="shared" si="19"/>
        <v>0</v>
      </c>
      <c r="J86" s="57">
        <f t="shared" si="19"/>
        <v>0</v>
      </c>
      <c r="K86" s="57">
        <f t="shared" si="19"/>
        <v>0</v>
      </c>
      <c r="L86" s="57">
        <f t="shared" si="19"/>
        <v>0</v>
      </c>
      <c r="M86" s="57">
        <f t="shared" si="19"/>
        <v>0</v>
      </c>
      <c r="N86" s="57">
        <f t="shared" si="19"/>
        <v>0</v>
      </c>
      <c r="O86" s="57">
        <f t="shared" si="19"/>
        <v>0</v>
      </c>
      <c r="P86" s="57">
        <f t="shared" si="19"/>
        <v>0</v>
      </c>
      <c r="Q86" s="57">
        <f t="shared" si="17"/>
        <v>0</v>
      </c>
    </row>
    <row r="87" spans="2:17" ht="39.950000000000003" customHeight="1" x14ac:dyDescent="0.55000000000000004">
      <c r="B87" s="58" t="s">
        <v>75</v>
      </c>
      <c r="C87" s="60">
        <v>0</v>
      </c>
      <c r="D87" s="59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f t="shared" si="17"/>
        <v>0</v>
      </c>
    </row>
    <row r="88" spans="2:17" ht="51" customHeight="1" x14ac:dyDescent="0.55000000000000004">
      <c r="B88" s="48" t="s">
        <v>65</v>
      </c>
      <c r="C88" s="49">
        <f>+C79+C13</f>
        <v>288421797</v>
      </c>
      <c r="D88" s="49">
        <f t="shared" ref="D88:P88" si="20">+D79+D13</f>
        <v>286202012</v>
      </c>
      <c r="E88" s="49">
        <f t="shared" si="20"/>
        <v>10906348.350000001</v>
      </c>
      <c r="F88" s="49">
        <f t="shared" si="20"/>
        <v>11308181.52</v>
      </c>
      <c r="G88" s="49">
        <f t="shared" si="20"/>
        <v>13815432.310000001</v>
      </c>
      <c r="H88" s="49">
        <f t="shared" si="20"/>
        <v>19914729.599999994</v>
      </c>
      <c r="I88" s="49">
        <f t="shared" si="20"/>
        <v>12274741.92</v>
      </c>
      <c r="J88" s="49">
        <f t="shared" si="20"/>
        <v>114342240.19</v>
      </c>
      <c r="K88" s="49">
        <f t="shared" si="20"/>
        <v>14274122.170000002</v>
      </c>
      <c r="L88" s="49">
        <f t="shared" si="20"/>
        <v>11584976.149999999</v>
      </c>
      <c r="M88" s="49">
        <f t="shared" si="20"/>
        <v>14281003.84</v>
      </c>
      <c r="N88" s="49">
        <f t="shared" si="20"/>
        <v>12154237.17</v>
      </c>
      <c r="O88" s="49">
        <f t="shared" si="20"/>
        <v>31001122.190000001</v>
      </c>
      <c r="P88" s="49">
        <f t="shared" si="20"/>
        <v>19799765.75</v>
      </c>
      <c r="Q88" s="49">
        <f>+Q79+Q13</f>
        <v>285656901.16000003</v>
      </c>
    </row>
    <row r="89" spans="2:17" ht="39.950000000000003" customHeight="1" x14ac:dyDescent="0.55000000000000004">
      <c r="B89" s="46" t="s">
        <v>119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  <row r="90" spans="2:17" ht="39" customHeight="1" x14ac:dyDescent="0.55000000000000004">
      <c r="B90" s="46"/>
      <c r="C90" s="46"/>
      <c r="D90" s="46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</row>
    <row r="91" spans="2:17" ht="21" customHeight="1" x14ac:dyDescent="0.55000000000000004">
      <c r="B91" s="46"/>
      <c r="C91" s="46"/>
      <c r="D91" s="46"/>
      <c r="E91" s="59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2:17" ht="25.5" customHeight="1" x14ac:dyDescent="0.55000000000000004">
      <c r="B92" s="46"/>
      <c r="C92" s="46"/>
      <c r="D92" s="46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</row>
    <row r="93" spans="2:17" ht="21" customHeight="1" x14ac:dyDescent="0.55000000000000004">
      <c r="B93" s="46"/>
      <c r="C93" s="46"/>
      <c r="D93" s="46"/>
      <c r="E93" s="59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</row>
    <row r="94" spans="2:17" ht="26.25" customHeight="1" x14ac:dyDescent="0.55000000000000004">
      <c r="B94" s="46"/>
      <c r="C94" s="46"/>
      <c r="D94" s="46"/>
      <c r="E94" s="59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</row>
    <row r="95" spans="2:17" ht="26.25" customHeight="1" x14ac:dyDescent="0.55000000000000004">
      <c r="B95" s="46"/>
      <c r="C95" s="46"/>
      <c r="D95" s="46"/>
      <c r="E95" s="59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</row>
    <row r="96" spans="2:17" ht="26.25" customHeight="1" x14ac:dyDescent="0.55000000000000004">
      <c r="B96" s="46"/>
      <c r="C96" s="46"/>
      <c r="D96" s="46"/>
      <c r="E96" s="59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59"/>
    </row>
    <row r="97" spans="2:17" ht="26.25" customHeight="1" x14ac:dyDescent="0.55000000000000004">
      <c r="B97" s="46"/>
      <c r="C97" s="46"/>
      <c r="D97" s="46"/>
      <c r="E97" s="59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</row>
    <row r="98" spans="2:17" ht="26.25" customHeight="1" x14ac:dyDescent="0.55000000000000004">
      <c r="B98" s="46"/>
      <c r="C98" s="46"/>
      <c r="D98" s="46"/>
      <c r="E98" s="59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</row>
    <row r="99" spans="2:17" ht="26.25" customHeight="1" x14ac:dyDescent="0.55000000000000004">
      <c r="B99" s="46"/>
      <c r="C99" s="46"/>
      <c r="D99" s="46"/>
      <c r="E99" s="59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</row>
    <row r="100" spans="2:17" ht="26.25" customHeight="1" x14ac:dyDescent="0.55000000000000004">
      <c r="B100" s="46"/>
      <c r="C100" s="46"/>
      <c r="D100" s="46"/>
      <c r="E100" s="59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</row>
    <row r="101" spans="2:17" ht="26.25" customHeight="1" x14ac:dyDescent="0.55000000000000004">
      <c r="B101" s="46"/>
      <c r="C101" s="46"/>
      <c r="D101" s="46"/>
      <c r="E101" s="59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</row>
    <row r="102" spans="2:17" ht="21" customHeight="1" x14ac:dyDescent="0.55000000000000004">
      <c r="B102" s="46"/>
      <c r="C102" s="46"/>
      <c r="D102" s="46"/>
      <c r="E102" s="59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</row>
    <row r="103" spans="2:17" ht="21" customHeight="1" x14ac:dyDescent="0.55000000000000004">
      <c r="B103" s="46"/>
      <c r="C103" s="46"/>
      <c r="D103" s="46"/>
      <c r="E103" s="59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</row>
    <row r="104" spans="2:17" ht="21" customHeight="1" x14ac:dyDescent="0.55000000000000004">
      <c r="B104" s="46"/>
      <c r="C104" s="46"/>
      <c r="D104" s="46"/>
      <c r="E104" s="59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</row>
    <row r="105" spans="2:17" ht="21" customHeight="1" x14ac:dyDescent="0.55000000000000004">
      <c r="B105" s="46"/>
      <c r="C105" s="46"/>
      <c r="D105" s="46"/>
      <c r="E105" s="59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</row>
    <row r="106" spans="2:17" ht="21" customHeight="1" x14ac:dyDescent="0.55000000000000004">
      <c r="B106" s="46"/>
      <c r="C106" s="46"/>
      <c r="D106" s="46"/>
      <c r="E106" s="59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2:17" ht="21" customHeight="1" x14ac:dyDescent="0.55000000000000004">
      <c r="B107" s="46"/>
      <c r="C107" s="46"/>
      <c r="D107" s="46"/>
      <c r="E107" s="59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</row>
    <row r="108" spans="2:17" ht="21" customHeight="1" x14ac:dyDescent="0.55000000000000004">
      <c r="B108" s="46"/>
      <c r="C108" s="46"/>
      <c r="D108" s="46"/>
      <c r="E108" s="59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2:17" ht="21" customHeight="1" x14ac:dyDescent="0.55000000000000004">
      <c r="B109" s="46"/>
      <c r="C109" s="46"/>
      <c r="D109" s="46"/>
      <c r="E109" s="59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2:17" ht="21" customHeight="1" x14ac:dyDescent="0.55000000000000004">
      <c r="B110" s="46"/>
      <c r="C110" s="46"/>
      <c r="D110" s="46"/>
      <c r="E110" s="59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</row>
    <row r="111" spans="2:17" ht="21" customHeight="1" x14ac:dyDescent="0.55000000000000004">
      <c r="B111" s="46"/>
      <c r="C111" s="46"/>
      <c r="D111" s="46"/>
      <c r="E111" s="59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</row>
    <row r="112" spans="2:17" ht="21" customHeight="1" x14ac:dyDescent="0.55000000000000004">
      <c r="B112" s="46"/>
      <c r="C112" s="46"/>
      <c r="D112" s="46"/>
      <c r="E112" s="59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pans="2:17" ht="21" customHeight="1" x14ac:dyDescent="0.55000000000000004">
      <c r="B113" s="46"/>
      <c r="C113" s="46"/>
      <c r="D113" s="46"/>
      <c r="E113" s="59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</row>
    <row r="114" spans="2:17" ht="21" customHeight="1" x14ac:dyDescent="0.55000000000000004">
      <c r="B114" s="46"/>
      <c r="C114" s="46"/>
      <c r="D114" s="46"/>
      <c r="E114" s="59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</row>
    <row r="115" spans="2:17" ht="21" customHeight="1" x14ac:dyDescent="0.55000000000000004">
      <c r="B115" s="46"/>
      <c r="C115" s="46"/>
      <c r="D115" s="46"/>
      <c r="E115" s="59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</row>
    <row r="116" spans="2:17" ht="21" customHeight="1" x14ac:dyDescent="0.55000000000000004">
      <c r="B116" s="46"/>
      <c r="C116" s="46"/>
      <c r="D116" s="46"/>
      <c r="E116" s="59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2:17" ht="21" customHeight="1" x14ac:dyDescent="0.55000000000000004">
      <c r="B117" s="46"/>
      <c r="C117" s="46"/>
      <c r="D117" s="46"/>
      <c r="E117" s="59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2:17" ht="21" customHeight="1" x14ac:dyDescent="0.55000000000000004">
      <c r="B118" s="46"/>
      <c r="C118" s="46"/>
      <c r="D118" s="46"/>
      <c r="E118" s="59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2:17" ht="21" customHeight="1" x14ac:dyDescent="0.55000000000000004">
      <c r="B119" s="46"/>
      <c r="C119" s="46"/>
      <c r="D119" s="46"/>
      <c r="E119" s="59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2:17" ht="21" customHeight="1" x14ac:dyDescent="0.55000000000000004">
      <c r="B120" s="46"/>
      <c r="C120" s="46"/>
      <c r="D120" s="46"/>
      <c r="E120" s="59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2:17" ht="21" customHeight="1" x14ac:dyDescent="0.55000000000000004">
      <c r="B121" s="46"/>
      <c r="C121" s="46"/>
      <c r="D121" s="46"/>
      <c r="E121" s="59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2:17" ht="21" customHeight="1" x14ac:dyDescent="0.55000000000000004">
      <c r="B122" s="46"/>
      <c r="C122" s="46"/>
      <c r="D122" s="46"/>
      <c r="E122" s="59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2:17" ht="21" customHeight="1" x14ac:dyDescent="0.55000000000000004">
      <c r="B123" s="46"/>
      <c r="C123" s="46"/>
      <c r="D123" s="46"/>
      <c r="E123" s="59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2:17" ht="21" customHeight="1" x14ac:dyDescent="0.55000000000000004">
      <c r="B124" s="46"/>
      <c r="C124" s="46"/>
      <c r="D124" s="46"/>
      <c r="E124" s="59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2:17" ht="21" customHeight="1" x14ac:dyDescent="0.55000000000000004">
      <c r="B125" s="46"/>
      <c r="C125" s="46"/>
      <c r="D125" s="46"/>
      <c r="E125" s="59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  <row r="126" spans="2:17" ht="21" customHeight="1" x14ac:dyDescent="0.55000000000000004">
      <c r="B126" s="46"/>
      <c r="C126" s="46"/>
      <c r="D126" s="46"/>
      <c r="E126" s="59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</row>
    <row r="127" spans="2:17" ht="21" customHeight="1" x14ac:dyDescent="0.55000000000000004">
      <c r="B127" s="46"/>
      <c r="C127" s="46"/>
      <c r="D127" s="46"/>
      <c r="E127" s="59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</row>
    <row r="128" spans="2:17" ht="21" customHeight="1" x14ac:dyDescent="0.55000000000000004">
      <c r="B128" s="46"/>
      <c r="C128" s="46"/>
      <c r="D128" s="46"/>
      <c r="E128" s="59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</row>
    <row r="129" spans="2:17" ht="36" x14ac:dyDescent="0.55000000000000004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</row>
    <row r="130" spans="2:17" ht="36" x14ac:dyDescent="0.55000000000000004">
      <c r="B130" s="46"/>
      <c r="C130" s="46"/>
      <c r="D130" s="46"/>
      <c r="E130" s="61"/>
      <c r="F130" s="61"/>
      <c r="G130" s="61"/>
      <c r="H130" s="61"/>
      <c r="I130" s="61"/>
      <c r="J130" s="46"/>
      <c r="K130" s="46"/>
      <c r="L130" s="46"/>
      <c r="M130" s="46"/>
      <c r="N130" s="46"/>
      <c r="O130" s="46"/>
      <c r="P130" s="46"/>
      <c r="Q130" s="61"/>
    </row>
    <row r="131" spans="2:17" ht="46.5" x14ac:dyDescent="0.7">
      <c r="B131" s="47"/>
      <c r="C131" s="47"/>
      <c r="D131" s="46"/>
      <c r="E131" s="46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61"/>
    </row>
    <row r="132" spans="2:17" s="6" customFormat="1" ht="38.25" customHeight="1" x14ac:dyDescent="0.3">
      <c r="B132" s="86" t="s">
        <v>112</v>
      </c>
      <c r="C132" s="86"/>
      <c r="D132" s="87" t="s">
        <v>121</v>
      </c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</row>
    <row r="133" spans="2:17" s="6" customFormat="1" ht="43.5" customHeight="1" x14ac:dyDescent="0.3">
      <c r="B133" s="86" t="s">
        <v>111</v>
      </c>
      <c r="C133" s="86"/>
      <c r="D133" s="87" t="s">
        <v>120</v>
      </c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</row>
    <row r="134" spans="2:17" s="6" customFormat="1" ht="58.5" customHeight="1" x14ac:dyDescent="0.3">
      <c r="B134" s="86" t="s">
        <v>115</v>
      </c>
      <c r="C134" s="86"/>
      <c r="D134" s="87" t="s">
        <v>122</v>
      </c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</row>
    <row r="135" spans="2:17" s="6" customFormat="1" ht="46.5" x14ac:dyDescent="0.7">
      <c r="B135" s="47"/>
      <c r="C135" s="47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</row>
    <row r="136" spans="2:17" s="6" customFormat="1" ht="46.5" x14ac:dyDescent="0.7">
      <c r="B136" s="47"/>
      <c r="C136" s="47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</row>
    <row r="137" spans="2:17" s="6" customFormat="1" ht="36" x14ac:dyDescent="0.55000000000000004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</row>
    <row r="138" spans="2:17" s="6" customFormat="1" ht="36" x14ac:dyDescent="0.55000000000000004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</row>
    <row r="139" spans="2:17" s="6" customFormat="1" ht="34.5" customHeight="1" x14ac:dyDescent="0.55000000000000004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</row>
    <row r="140" spans="2:17" s="6" customFormat="1" ht="33" customHeight="1" x14ac:dyDescent="0.7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</row>
    <row r="141" spans="2:17" s="6" customFormat="1" ht="37.5" customHeight="1" x14ac:dyDescent="0.6">
      <c r="B141" s="84" t="s">
        <v>116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</row>
    <row r="142" spans="2:17" s="6" customFormat="1" ht="47.25" customHeight="1" x14ac:dyDescent="0.6">
      <c r="B142" s="84" t="s">
        <v>118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</row>
    <row r="143" spans="2:17" s="6" customFormat="1" ht="42.75" customHeight="1" x14ac:dyDescent="0.6">
      <c r="B143" s="84" t="s">
        <v>117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</row>
    <row r="144" spans="2:17" s="6" customFormat="1" ht="30" customHeight="1" x14ac:dyDescent="0.6"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</row>
    <row r="145" spans="2:17" s="6" customFormat="1" ht="30" customHeight="1" x14ac:dyDescent="0.3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s="6" customFormat="1" ht="33.75" customHeight="1" x14ac:dyDescent="0.55000000000000004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</row>
    <row r="147" spans="2:17" ht="36" x14ac:dyDescent="0.55000000000000004">
      <c r="B147" s="46"/>
      <c r="C147" s="67"/>
      <c r="D147" s="67"/>
      <c r="E147" s="67"/>
      <c r="F147" s="67"/>
      <c r="G147" s="67"/>
      <c r="H147" s="67"/>
      <c r="I147" s="46"/>
      <c r="J147" s="46"/>
      <c r="K147" s="46"/>
      <c r="L147" s="46"/>
      <c r="M147" s="46"/>
      <c r="N147" s="46"/>
      <c r="O147" s="46"/>
      <c r="P147" s="46"/>
      <c r="Q147" s="46"/>
    </row>
    <row r="148" spans="2:17" ht="36" x14ac:dyDescent="0.55000000000000004">
      <c r="B148" s="46"/>
      <c r="C148" s="67"/>
      <c r="D148" s="67"/>
      <c r="E148" s="67"/>
      <c r="F148" s="67"/>
      <c r="G148" s="67"/>
      <c r="H148" s="67"/>
      <c r="I148" s="46"/>
      <c r="J148" s="46"/>
      <c r="K148" s="46"/>
      <c r="L148" s="46"/>
      <c r="M148" s="46"/>
      <c r="N148" s="46"/>
      <c r="O148" s="46"/>
      <c r="P148" s="46"/>
      <c r="Q148" s="46"/>
    </row>
    <row r="149" spans="2:17" ht="36" x14ac:dyDescent="0.55000000000000004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</row>
    <row r="150" spans="2:17" ht="36" x14ac:dyDescent="0.55000000000000004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</row>
    <row r="151" spans="2:17" ht="36" x14ac:dyDescent="0.55000000000000004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</row>
    <row r="152" spans="2:17" ht="36" x14ac:dyDescent="0.55000000000000004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2:17" ht="36" x14ac:dyDescent="0.55000000000000004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</row>
  </sheetData>
  <mergeCells count="19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41:Q141"/>
    <mergeCell ref="B142:Q142"/>
    <mergeCell ref="B145:Q145"/>
    <mergeCell ref="B132:C132"/>
    <mergeCell ref="B133:C133"/>
    <mergeCell ref="B134:C134"/>
    <mergeCell ref="D132:Q132"/>
    <mergeCell ref="D133:Q133"/>
    <mergeCell ref="D134:Q134"/>
    <mergeCell ref="B143:Q143"/>
  </mergeCells>
  <pageMargins left="0.31496062992125984" right="0.19685039370078741" top="0.55118110236220474" bottom="0.19685039370078741" header="0.35433070866141736" footer="0.19685039370078741"/>
  <pageSetup scale="15" orientation="landscape" r:id="rId1"/>
  <rowBreaks count="2" manualBreakCount="2">
    <brk id="78" min="1" max="16" man="1"/>
    <brk id="154" min="1" max="16" man="1"/>
  </rowBreaks>
  <ignoredErrors>
    <ignoredError sqref="E13 Q49 Q30 Q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2026-01-07T13:51:58Z</cp:lastPrinted>
  <dcterms:created xsi:type="dcterms:W3CDTF">2021-07-29T18:58:50Z</dcterms:created>
  <dcterms:modified xsi:type="dcterms:W3CDTF">2026-01-07T14:04:47Z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