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YO  2025\"/>
    </mc:Choice>
  </mc:AlternateContent>
  <xr:revisionPtr revIDLastSave="0" documentId="13_ncr:1_{872E62A6-E10B-4BB6-BD31-D98F187E98F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C57" i="2"/>
  <c r="C40" i="2"/>
  <c r="C30" i="2"/>
  <c r="C20" i="2"/>
  <c r="C14" i="2"/>
  <c r="Q26" i="2"/>
  <c r="C13" i="2" l="1"/>
  <c r="C88" i="2" s="1"/>
  <c r="N40" i="2"/>
  <c r="O40" i="2"/>
  <c r="P40" i="2"/>
  <c r="Q1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D40" i="2" l="1"/>
  <c r="E40" i="2"/>
  <c r="F40" i="2"/>
  <c r="G40" i="2"/>
  <c r="H40" i="2"/>
  <c r="I40" i="2"/>
  <c r="J40" i="2"/>
  <c r="K40" i="2"/>
  <c r="L40" i="2"/>
  <c r="M40" i="2"/>
  <c r="H30" i="2" l="1"/>
  <c r="E14" i="2" l="1"/>
  <c r="E20" i="2"/>
  <c r="E30" i="2"/>
  <c r="Q4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E13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<sst xmlns="http://schemas.openxmlformats.org/spreadsheetml/2006/main" count="203" uniqueCount="123">
  <si>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</si>
  <si>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</si>
  <si>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</si>
  <si>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</si>
  <si>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</si>
  <si>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</si>
  <si>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</si>
  <si>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</si>
  <si>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</si>
  <si>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</si>
  <si>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</si>
  <si>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</si>
  <si>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</si>
  <si>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</si>
  <si>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</si>
  <si>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</si>
  <si>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</si>
  <si>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</si>
  <si>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</si>
  <si>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</si>
  <si>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</si>
  <si>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</si>
  <si>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</si>
  <si>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</si>
  <si>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</si>
  <si>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</si>
  <si>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</si>
  <si>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</si>
  <si>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</si>
  <si>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</si>
  <si>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</si>
  <si>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</si>
  <si>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</si>
  <si>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</si>
  <si>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</si>
  <si>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</si>
  <si>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</si>
  <si>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</si>
  <si>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</si>
  <si>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</si>
  <si>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</si>
  <si>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</si>
  <si>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</si>
  <si>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</si>
  <si>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</si>
  <si>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</si>
  <si>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</si>
  <si>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</si>
  <si>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</si>
  <si>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</si>
  <si>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</si>
  <si>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</si>
  <si>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</si>
  <si>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</si>
  <si>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</si>
  <si>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</si>
  <si>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</si>
  <si>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</si>
  <si>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</si>
  <si>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</si>
  <si>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</si>
  <si>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</si>
  <si>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</si>
  <si>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</si>
  <si>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</si>
  <si>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</si>
  <si>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</si>
  <si>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</si>
  <si>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</si>
  <si>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</si>
  <si>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</si>
  <si>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</si>
  <si>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</si>
  <si>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</si>
  <si>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</si>
  <si>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</si>
  <si>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</si>
  <si>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</si>
  <si>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</si>
  <si>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</si>
  <si>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</si>
  <si>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</si>
  <si>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</si>
  <si>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</si>
  <si>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</si>
  <si>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</si>
  <si>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</si>
  <si>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</si>
  <si>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</si>
  <si>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</si>
  <si>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</si>
  <si>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</si>
  <si>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</si>
  <si>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</si>
  <si>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</si>
  <si>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</si>
  <si>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</si>
  <si>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</si>
  <si>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</si>
  <si>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</si>
  <si>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</si>
  <si>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</si>
  <si>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</si>
  <si>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</si>
  <si>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</si>
  <si>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</si>
  <si>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</si>
  <si>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</si>
  <si>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</si>
  <si>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</si>
  <si>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</si>
  <si>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</si>
  <si>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</si>
  <si>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Preparado por </t>
  </si>
  <si>
    <t>Aprobado por</t>
  </si>
  <si>
    <t xml:space="preserve">                            Ilania Quezada Luciano</t>
  </si>
  <si>
    <t>2.5.5-TRANSFERENCIAS DE CAPITAL A INSTITUCIONES PUBLICAS FINANCIERAS</t>
  </si>
  <si>
    <t xml:space="preserve">     Pablo M. Grimaldi Hernández</t>
  </si>
  <si>
    <t>2.2.7 - SERVICIOS DE CONSERVACIÓN, REPARACIONES MENORES   E INSTALACIONES TEMPORALES</t>
  </si>
  <si>
    <t>Enc. Dpto. Administrativo Financiero</t>
  </si>
  <si>
    <t xml:space="preserve">                                                     Carolin Sosa F.</t>
  </si>
  <si>
    <t xml:space="preserve">                                                        Autorizado por</t>
  </si>
  <si>
    <t xml:space="preserve">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</si>
</sst>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5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0" fontId="24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0" borderId="0" xfId="0" applyFont="1"/>
    <xf numFmtId="43" fontId="28" fillId="0" borderId="1" xfId="0" applyNumberFormat="1" applyFont="1" applyBorder="1"/>
    <xf numFmtId="164" fontId="28" fillId="0" borderId="1" xfId="0" applyNumberFormat="1" applyFont="1" applyBorder="1"/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30" fillId="0" borderId="0" xfId="0" applyNumberFormat="1" applyFont="1"/>
    <xf numFmtId="164" fontId="30" fillId="0" borderId="0" xfId="0" applyNumberFormat="1" applyFont="1"/>
    <xf numFmtId="43" fontId="30" fillId="0" borderId="0" xfId="1" applyFont="1"/>
    <xf numFmtId="43" fontId="30" fillId="0" borderId="7" xfId="1" applyFont="1" applyBorder="1"/>
    <xf numFmtId="43" fontId="30" fillId="0" borderId="0" xfId="1" applyFont="1" applyBorder="1"/>
    <xf numFmtId="43" fontId="29" fillId="0" borderId="0" xfId="1" applyFont="1" applyBorder="1"/>
    <xf numFmtId="164" fontId="29" fillId="0" borderId="1" xfId="0" applyNumberFormat="1" applyFont="1" applyBorder="1"/>
    <xf numFmtId="43" fontId="29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0" applyNumberFormat="1" applyFont="1" applyFill="1" applyBorder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151606</xdr:colOff>
      <xdr:row>5</xdr:row>
      <xdr:rowOff>146537</xdr:rowOff>
    </xdr:from>
    <xdr:to>
      <xdr:col>1</xdr:col>
      <xdr:colOff>3380851</xdr:colOff>
      <xdr:row>9</xdr:row>
      <xdr:rowOff>317499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47" y="429147"/>
          <a:ext cx="3229245" cy="1950357"/>
        </a:xfrm>
        <a:prstGeom prst="rect">
          <a:avLst/>
        </a:prstGeom>
      </xdr:spPr>
    </xdr:pic>
    <xdr:clientData/>
  </xdr:twoCellAnchor>
  <xdr:twoCellAnchor editAs="oneCell">
    <xdr:from>
      <xdr:col>8</xdr:col>
      <xdr:colOff>910631</xdr:colOff>
      <xdr:row>5</xdr:row>
      <xdr:rowOff>315756</xdr:rowOff>
    </xdr:from>
    <xdr:to>
      <xdr:col>16</xdr:col>
      <xdr:colOff>1653790</xdr:colOff>
      <xdr:row>9</xdr:row>
      <xdr:rowOff>261676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153" y="598366"/>
          <a:ext cx="2847033" cy="172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92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93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94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101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91</v>
      </c>
      <c r="E8" s="78" t="s">
        <v>90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0" t="s">
        <v>103</v>
      </c>
      <c r="D91" s="70"/>
      <c r="E91" s="29" t="s">
        <v>96</v>
      </c>
      <c r="F91" s="29"/>
      <c r="G91" s="14"/>
    </row>
    <row r="92" spans="3:7" ht="16.5" x14ac:dyDescent="0.25">
      <c r="C92" s="70" t="s">
        <v>108</v>
      </c>
      <c r="D92" s="70"/>
      <c r="E92" s="29" t="s">
        <v>109</v>
      </c>
      <c r="F92" s="29"/>
      <c r="G92" s="15"/>
    </row>
    <row r="93" spans="3:7" ht="18.75" customHeight="1" x14ac:dyDescent="0.25">
      <c r="C93" s="70" t="s">
        <v>102</v>
      </c>
      <c r="D93" s="70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9" t="s">
        <v>100</v>
      </c>
      <c r="D95" s="69"/>
      <c r="E95" s="69"/>
      <c r="F95" s="69"/>
      <c r="G95" s="6"/>
    </row>
    <row r="96" spans="3:7" ht="18.75" x14ac:dyDescent="0.3">
      <c r="C96" s="69" t="s">
        <v>97</v>
      </c>
      <c r="D96" s="69"/>
      <c r="E96" s="69"/>
      <c r="F96" s="69"/>
      <c r="G96" s="6"/>
    </row>
    <row r="97" spans="3:7" ht="18.75" x14ac:dyDescent="0.3">
      <c r="C97" s="69" t="s">
        <v>98</v>
      </c>
      <c r="D97" s="69"/>
      <c r="E97" s="69"/>
      <c r="F97" s="6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15"/>
  <sheetViews>
    <sheetView showGridLines="0" tabSelected="1" view="pageBreakPreview" topLeftCell="C1" zoomScale="91" zoomScaleNormal="91" zoomScaleSheetLayoutView="91" workbookViewId="0">
      <selection activeCell="Q16" sqref="Q16"/>
    </sheetView>
  </sheetViews>
  <sheetFormatPr defaultColWidth="11.42578125" defaultRowHeight="15" x14ac:dyDescent="0.25"/>
  <cols>
    <col min="1" max="1" width="3.140625" customWidth="1"/>
    <col min="2" max="2" width="136.140625" customWidth="1"/>
    <col min="3" max="3" width="40.140625" customWidth="1"/>
    <col min="4" max="4" width="31" customWidth="1"/>
    <col min="5" max="5" width="34.42578125" customWidth="1"/>
    <col min="6" max="6" width="31.7109375" customWidth="1"/>
    <col min="7" max="7" width="34.7109375" customWidth="1"/>
    <col min="8" max="8" width="32.140625" customWidth="1"/>
    <col min="9" max="9" width="31.5703125" customWidth="1"/>
    <col min="10" max="10" width="32.42578125" hidden="1" customWidth="1"/>
    <col min="11" max="11" width="30.42578125" hidden="1" customWidth="1"/>
    <col min="12" max="12" width="31.28515625" hidden="1" customWidth="1"/>
    <col min="13" max="13" width="31" hidden="1" customWidth="1"/>
    <col min="14" max="14" width="33.85546875" hidden="1" customWidth="1"/>
    <col min="15" max="15" width="30.7109375" hidden="1" customWidth="1"/>
    <col min="16" max="16" width="1.28515625" hidden="1" customWidth="1"/>
    <col min="17" max="17" width="33.710937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3.75" x14ac:dyDescent="0.25"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2:19" ht="36" x14ac:dyDescent="0.25">
      <c r="B7" s="88" t="s">
        <v>93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2:19" ht="33.75" x14ac:dyDescent="0.25">
      <c r="B8" s="93">
        <v>45778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</row>
    <row r="9" spans="2:19" s="50" customFormat="1" ht="36" x14ac:dyDescent="0.5">
      <c r="B9" s="88" t="s">
        <v>95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2:19" ht="28.5" customHeight="1" x14ac:dyDescent="0.25">
      <c r="B10" s="95" t="s">
        <v>76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2:19" ht="34.5" customHeight="1" x14ac:dyDescent="0.25">
      <c r="B11" s="90" t="s">
        <v>66</v>
      </c>
      <c r="C11" s="91" t="s">
        <v>91</v>
      </c>
      <c r="D11" s="91" t="s">
        <v>90</v>
      </c>
      <c r="E11" s="96" t="s">
        <v>110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8"/>
    </row>
    <row r="12" spans="2:19" ht="36.75" customHeight="1" x14ac:dyDescent="0.5">
      <c r="B12" s="90"/>
      <c r="C12" s="92"/>
      <c r="D12" s="92"/>
      <c r="E12" s="66" t="s">
        <v>78</v>
      </c>
      <c r="F12" s="66" t="s">
        <v>79</v>
      </c>
      <c r="G12" s="66" t="s">
        <v>80</v>
      </c>
      <c r="H12" s="66" t="s">
        <v>81</v>
      </c>
      <c r="I12" s="67" t="s">
        <v>82</v>
      </c>
      <c r="J12" s="66" t="s">
        <v>83</v>
      </c>
      <c r="K12" s="67" t="s">
        <v>84</v>
      </c>
      <c r="L12" s="66" t="s">
        <v>85</v>
      </c>
      <c r="M12" s="66" t="s">
        <v>86</v>
      </c>
      <c r="N12" s="66" t="s">
        <v>87</v>
      </c>
      <c r="O12" s="66" t="s">
        <v>88</v>
      </c>
      <c r="P12" s="67" t="s">
        <v>89</v>
      </c>
      <c r="Q12" s="66" t="s">
        <v>77</v>
      </c>
    </row>
    <row r="13" spans="2:19" ht="34.5" customHeight="1" x14ac:dyDescent="0.5">
      <c r="B13" s="42" t="s">
        <v>0</v>
      </c>
      <c r="C13" s="51">
        <f>+C14+C20+C30+C40+C49+C57+C67+C72+C75+C79</f>
        <v>288421797</v>
      </c>
      <c r="D13" s="52">
        <f>+D14+D20+D30+D40+D49+D57+D68+D72+D75+D79</f>
        <v>0</v>
      </c>
      <c r="E13" s="51">
        <f>+E14+E20+E30+E40+E49+E57+E68+E72+E75</f>
        <v>10906348.350000001</v>
      </c>
      <c r="F13" s="51">
        <f>+F14+F20+F30+F40+F49+F57+F68+F72+F75</f>
        <v>11308181.52</v>
      </c>
      <c r="G13" s="51">
        <f>+G14+G20+G30+G40+G49+G57+G68+G72+G75</f>
        <v>13815432.310000001</v>
      </c>
      <c r="H13" s="51">
        <f t="shared" ref="H13:M13" si="0">+H14+H20+H30+H40+H49+H57+H68+H72+H75+H79</f>
        <v>19972778.789999995</v>
      </c>
      <c r="I13" s="51">
        <f t="shared" si="0"/>
        <v>12274741.92</v>
      </c>
      <c r="J13" s="51">
        <f t="shared" si="0"/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>+N14+N20+N30+N40+N49+N57+N67+N72+N75+N79</f>
        <v>0</v>
      </c>
      <c r="O13" s="51">
        <f>+O14+O20+O30+O40+O49+O57+O67+O72+O75+O79</f>
        <v>0</v>
      </c>
      <c r="P13" s="51">
        <f>+P14+P20+P30+P40+P49+P57+P67+P72+P75+P79</f>
        <v>0</v>
      </c>
      <c r="Q13" s="51">
        <f>+Q14+Q20+Q30+Q40+Q49+Q57+Q67+Q72+Q75+Q79</f>
        <v>68277482.890000001</v>
      </c>
      <c r="S13" s="11"/>
    </row>
    <row r="14" spans="2:19" ht="33.75" customHeight="1" x14ac:dyDescent="0.45">
      <c r="B14" s="43" t="s">
        <v>1</v>
      </c>
      <c r="C14" s="53">
        <f>+C15+C16+C19</f>
        <v>150814000</v>
      </c>
      <c r="D14" s="54">
        <f>+D15+D16+D17+D18+D19</f>
        <v>0</v>
      </c>
      <c r="E14" s="55">
        <f t="shared" ref="E14:P14" si="1">+E15+E16+E17+E18+E19</f>
        <v>10248175.220000001</v>
      </c>
      <c r="F14" s="55">
        <f t="shared" si="1"/>
        <v>10397725.85</v>
      </c>
      <c r="G14" s="55">
        <f>+G15+G16+G17+G18+G19</f>
        <v>10593654.040000001</v>
      </c>
      <c r="H14" s="55">
        <f t="shared" si="1"/>
        <v>17797686.669999998</v>
      </c>
      <c r="I14" s="55">
        <f t="shared" si="1"/>
        <v>10317497.68</v>
      </c>
      <c r="J14" s="55">
        <f t="shared" si="1"/>
        <v>0</v>
      </c>
      <c r="K14" s="55">
        <f t="shared" si="1"/>
        <v>0</v>
      </c>
      <c r="L14" s="55">
        <f t="shared" si="1"/>
        <v>0</v>
      </c>
      <c r="M14" s="55">
        <f t="shared" si="1"/>
        <v>0</v>
      </c>
      <c r="N14" s="55">
        <f t="shared" si="1"/>
        <v>0</v>
      </c>
      <c r="O14" s="55">
        <f>+O15+O16+O17+O18+O19</f>
        <v>0</v>
      </c>
      <c r="P14" s="55">
        <f t="shared" si="1"/>
        <v>0</v>
      </c>
      <c r="Q14" s="55">
        <f t="shared" ref="Q14:Q80" si="2">+E14+F14+G14+H14+I14+J14+K14+L14+M14+N14+O14+P14</f>
        <v>59354739.460000001</v>
      </c>
      <c r="S14" s="16"/>
    </row>
    <row r="15" spans="2:19" ht="33" customHeight="1" x14ac:dyDescent="0.45">
      <c r="B15" s="44" t="s">
        <v>2</v>
      </c>
      <c r="C15" s="56">
        <v>116436835</v>
      </c>
      <c r="D15" s="57">
        <v>0</v>
      </c>
      <c r="E15" s="58">
        <v>8740000</v>
      </c>
      <c r="F15" s="58">
        <v>8608500</v>
      </c>
      <c r="G15" s="58">
        <v>8956499.3000000007</v>
      </c>
      <c r="H15" s="58">
        <v>8765000</v>
      </c>
      <c r="I15" s="58">
        <v>8662000</v>
      </c>
      <c r="J15" s="58"/>
      <c r="K15" s="58"/>
      <c r="L15" s="58"/>
      <c r="M15" s="58"/>
      <c r="N15" s="58"/>
      <c r="O15" s="58"/>
      <c r="P15" s="58"/>
      <c r="Q15" s="58">
        <f t="shared" si="2"/>
        <v>43731999.299999997</v>
      </c>
    </row>
    <row r="16" spans="2:19" ht="32.25" customHeight="1" x14ac:dyDescent="0.45">
      <c r="B16" s="44" t="s">
        <v>3</v>
      </c>
      <c r="C16" s="56">
        <v>18057453</v>
      </c>
      <c r="D16" s="57">
        <v>0</v>
      </c>
      <c r="E16" s="58">
        <v>193500</v>
      </c>
      <c r="F16" s="59">
        <v>493500</v>
      </c>
      <c r="G16" s="58">
        <v>343500</v>
      </c>
      <c r="H16" s="58">
        <v>7714000.0099999998</v>
      </c>
      <c r="I16" s="58">
        <v>379750</v>
      </c>
      <c r="J16" s="58"/>
      <c r="K16" s="58"/>
      <c r="L16" s="58"/>
      <c r="M16" s="58"/>
      <c r="N16" s="58"/>
      <c r="O16" s="58"/>
      <c r="P16" s="58"/>
      <c r="Q16" s="58">
        <v>706583.32</v>
      </c>
    </row>
    <row r="17" spans="2:21" ht="30.75" customHeight="1" x14ac:dyDescent="0.45">
      <c r="B17" s="44" t="s">
        <v>4</v>
      </c>
      <c r="C17" s="56">
        <v>0</v>
      </c>
      <c r="D17" s="57">
        <v>0</v>
      </c>
      <c r="E17" s="58">
        <v>0</v>
      </c>
      <c r="F17" s="58">
        <v>0</v>
      </c>
      <c r="G17" s="58">
        <v>0</v>
      </c>
      <c r="H17" s="58">
        <v>0</v>
      </c>
      <c r="I17" s="58"/>
      <c r="J17" s="58"/>
      <c r="K17" s="58"/>
      <c r="L17" s="58"/>
      <c r="M17" s="58"/>
      <c r="N17" s="58"/>
      <c r="O17" s="58"/>
      <c r="P17" s="58"/>
      <c r="Q17" s="58">
        <f t="shared" si="2"/>
        <v>0</v>
      </c>
    </row>
    <row r="18" spans="2:21" ht="27.75" customHeight="1" x14ac:dyDescent="0.45">
      <c r="B18" s="44" t="s">
        <v>5</v>
      </c>
      <c r="C18" s="56">
        <v>0</v>
      </c>
      <c r="D18" s="57">
        <v>0</v>
      </c>
      <c r="E18" s="58">
        <v>0</v>
      </c>
      <c r="F18" s="58">
        <v>0</v>
      </c>
      <c r="G18" s="58">
        <v>0</v>
      </c>
      <c r="H18" s="58">
        <v>0</v>
      </c>
      <c r="I18" s="58"/>
      <c r="J18" s="58"/>
      <c r="K18" s="58"/>
      <c r="L18" s="58"/>
      <c r="M18" s="58"/>
      <c r="N18" s="58"/>
      <c r="O18" s="58"/>
      <c r="P18" s="58"/>
      <c r="Q18" s="58">
        <f>+E18+F18+G18+H18+I18+J18+K18+L18+M18+N18+O18+P18</f>
        <v>0</v>
      </c>
    </row>
    <row r="19" spans="2:21" ht="26.25" customHeight="1" x14ac:dyDescent="0.45">
      <c r="B19" s="44" t="s">
        <v>6</v>
      </c>
      <c r="C19" s="56">
        <v>16319712</v>
      </c>
      <c r="D19" s="57">
        <v>0</v>
      </c>
      <c r="E19" s="58">
        <v>1314675.22</v>
      </c>
      <c r="F19" s="58">
        <v>1295725.8500000001</v>
      </c>
      <c r="G19" s="58">
        <v>1293654.74</v>
      </c>
      <c r="H19" s="58">
        <v>1318686.6599999999</v>
      </c>
      <c r="I19" s="58">
        <v>1275747.68</v>
      </c>
      <c r="J19" s="58"/>
      <c r="K19" s="58"/>
      <c r="L19" s="58"/>
      <c r="M19" s="58"/>
      <c r="N19" s="58"/>
      <c r="O19" s="58"/>
      <c r="P19" s="58"/>
      <c r="Q19" s="58">
        <f>+E19+F19+G19+H19+I19+J19+K19+L19+M19+N19+O19+P19</f>
        <v>6498490.1500000004</v>
      </c>
    </row>
    <row r="20" spans="2:21" ht="30" customHeight="1" x14ac:dyDescent="0.45">
      <c r="B20" s="43" t="s">
        <v>7</v>
      </c>
      <c r="C20" s="53">
        <f>+C21+C22+C23+C24+C25+C27+C26+C28+C29</f>
        <v>23950556</v>
      </c>
      <c r="D20" s="54">
        <f>+D21+D22+D23+D24+D25+D26+D27+D28+D29</f>
        <v>0</v>
      </c>
      <c r="E20" s="55">
        <f t="shared" ref="E20:M20" si="3">+E21+E22+E23+E24+E25+E26+E27+E28+E29</f>
        <v>658173.12999999989</v>
      </c>
      <c r="F20" s="55">
        <f t="shared" si="3"/>
        <v>818601.85</v>
      </c>
      <c r="G20" s="55">
        <f>+G21+G22+G23+G24+G25+G26+G27+G28+G29</f>
        <v>1275337.1200000001</v>
      </c>
      <c r="H20" s="55">
        <f>+H21+H22+H23+H24+H25+H26+H27+H28+H29</f>
        <v>1271393.68</v>
      </c>
      <c r="I20" s="55">
        <f t="shared" si="3"/>
        <v>1185652.7499999998</v>
      </c>
      <c r="J20" s="55">
        <f t="shared" si="3"/>
        <v>0</v>
      </c>
      <c r="K20" s="55">
        <f t="shared" si="3"/>
        <v>0</v>
      </c>
      <c r="L20" s="55">
        <f t="shared" si="3"/>
        <v>0</v>
      </c>
      <c r="M20" s="55">
        <f t="shared" si="3"/>
        <v>0</v>
      </c>
      <c r="N20" s="55">
        <f>+N21+N22+N23+N24+N25+N26+N27+N28+N29</f>
        <v>0</v>
      </c>
      <c r="O20" s="55">
        <f>+O21+O22+O23+O24+O25+O26+O27+O28+O29</f>
        <v>0</v>
      </c>
      <c r="P20" s="55">
        <f>+P21+P22+P23+P24+P25+P26+P27+P28+P29</f>
        <v>0</v>
      </c>
      <c r="Q20" s="55">
        <f t="shared" si="2"/>
        <v>5209158.53</v>
      </c>
      <c r="S20" s="11"/>
    </row>
    <row r="21" spans="2:21" ht="31.5" customHeight="1" x14ac:dyDescent="0.45">
      <c r="B21" s="44" t="s">
        <v>8</v>
      </c>
      <c r="C21" s="56">
        <v>4400000</v>
      </c>
      <c r="D21" s="57">
        <v>0</v>
      </c>
      <c r="E21" s="58">
        <v>272236.28999999998</v>
      </c>
      <c r="F21" s="58">
        <v>350070.65</v>
      </c>
      <c r="G21" s="58">
        <v>300061.63</v>
      </c>
      <c r="H21" s="58">
        <v>270280.13</v>
      </c>
      <c r="I21" s="58">
        <v>38849.370000000003</v>
      </c>
      <c r="J21" s="58"/>
      <c r="K21" s="58"/>
      <c r="L21" s="58"/>
      <c r="M21" s="58"/>
      <c r="N21" s="58"/>
      <c r="O21" s="58"/>
      <c r="P21" s="58"/>
      <c r="Q21" s="58">
        <f t="shared" si="2"/>
        <v>1231498.07</v>
      </c>
    </row>
    <row r="22" spans="2:21" ht="27" customHeight="1" x14ac:dyDescent="0.45">
      <c r="B22" s="44" t="s">
        <v>9</v>
      </c>
      <c r="C22" s="56">
        <v>862000</v>
      </c>
      <c r="D22" s="57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/>
      <c r="K22" s="58"/>
      <c r="L22" s="58"/>
      <c r="M22" s="58"/>
      <c r="N22" s="58"/>
      <c r="O22" s="58"/>
      <c r="P22" s="58"/>
      <c r="Q22" s="58">
        <f t="shared" si="2"/>
        <v>0</v>
      </c>
      <c r="S22" s="16"/>
    </row>
    <row r="23" spans="2:21" ht="27" customHeight="1" x14ac:dyDescent="0.45">
      <c r="B23" s="44" t="s">
        <v>10</v>
      </c>
      <c r="C23" s="56">
        <v>3786800</v>
      </c>
      <c r="D23" s="57">
        <v>0</v>
      </c>
      <c r="E23" s="58">
        <v>178238.54</v>
      </c>
      <c r="F23" s="58">
        <v>0</v>
      </c>
      <c r="G23" s="58">
        <v>298391.62</v>
      </c>
      <c r="H23" s="58">
        <v>77601.960000000006</v>
      </c>
      <c r="I23" s="58">
        <v>138043.60999999999</v>
      </c>
      <c r="J23" s="58"/>
      <c r="K23" s="58"/>
      <c r="L23" s="58"/>
      <c r="M23" s="58"/>
      <c r="N23" s="58"/>
      <c r="O23" s="58"/>
      <c r="P23" s="58"/>
      <c r="Q23" s="58">
        <f t="shared" si="2"/>
        <v>692275.73</v>
      </c>
    </row>
    <row r="24" spans="2:21" ht="26.25" customHeight="1" x14ac:dyDescent="0.45">
      <c r="B24" s="44" t="s">
        <v>11</v>
      </c>
      <c r="C24" s="56">
        <v>482310</v>
      </c>
      <c r="D24" s="57">
        <v>0</v>
      </c>
      <c r="E24" s="58">
        <v>0</v>
      </c>
      <c r="F24" s="58">
        <v>251037</v>
      </c>
      <c r="G24" s="58">
        <v>0</v>
      </c>
      <c r="H24" s="58">
        <v>0</v>
      </c>
      <c r="I24" s="58">
        <v>150827.79</v>
      </c>
      <c r="J24" s="58"/>
      <c r="K24" s="58"/>
      <c r="L24" s="58"/>
      <c r="M24" s="58"/>
      <c r="N24" s="58"/>
      <c r="O24" s="58"/>
      <c r="P24" s="58"/>
      <c r="Q24" s="58">
        <f t="shared" si="2"/>
        <v>401864.79000000004</v>
      </c>
    </row>
    <row r="25" spans="2:21" ht="30" customHeight="1" x14ac:dyDescent="0.45">
      <c r="B25" s="44" t="s">
        <v>12</v>
      </c>
      <c r="C25" s="56">
        <v>3792356</v>
      </c>
      <c r="D25" s="57">
        <v>0</v>
      </c>
      <c r="E25" s="58">
        <v>0</v>
      </c>
      <c r="F25" s="58">
        <v>0</v>
      </c>
      <c r="G25" s="58">
        <v>0</v>
      </c>
      <c r="H25" s="58">
        <v>445549.29</v>
      </c>
      <c r="I25" s="58">
        <v>511771.12</v>
      </c>
      <c r="J25" s="58"/>
      <c r="K25" s="58"/>
      <c r="L25" s="58"/>
      <c r="M25" s="58"/>
      <c r="N25" s="58"/>
      <c r="O25" s="58"/>
      <c r="P25" s="58"/>
      <c r="Q25" s="58">
        <f t="shared" si="2"/>
        <v>957320.40999999992</v>
      </c>
    </row>
    <row r="26" spans="2:21" ht="26.25" customHeight="1" x14ac:dyDescent="0.45">
      <c r="B26" s="44" t="s">
        <v>13</v>
      </c>
      <c r="C26" s="56">
        <v>4426879</v>
      </c>
      <c r="D26" s="57">
        <v>0</v>
      </c>
      <c r="E26" s="58">
        <v>207698.3</v>
      </c>
      <c r="F26" s="58">
        <v>207508</v>
      </c>
      <c r="G26" s="58">
        <v>279459.33</v>
      </c>
      <c r="H26" s="58">
        <v>198270.1</v>
      </c>
      <c r="I26" s="58">
        <v>195933.8</v>
      </c>
      <c r="J26" s="58"/>
      <c r="K26" s="58"/>
      <c r="L26" s="58"/>
      <c r="M26" s="58"/>
      <c r="N26" s="58"/>
      <c r="O26" s="58"/>
      <c r="P26" s="58"/>
      <c r="Q26" s="58">
        <f>+E26+F26+G26+H26+I26+J26+K26+L26+M26+N26+O26+P26</f>
        <v>1088869.53</v>
      </c>
    </row>
    <row r="27" spans="2:21" ht="57" customHeight="1" x14ac:dyDescent="0.45">
      <c r="B27" s="46" t="s">
        <v>118</v>
      </c>
      <c r="C27" s="56">
        <v>2598200</v>
      </c>
      <c r="D27" s="57">
        <v>0</v>
      </c>
      <c r="E27" s="58">
        <v>0</v>
      </c>
      <c r="F27" s="58">
        <v>9986.2000000000007</v>
      </c>
      <c r="G27" s="58">
        <v>232425.14</v>
      </c>
      <c r="H27" s="58">
        <v>126588.43</v>
      </c>
      <c r="I27" s="58">
        <v>14963.66</v>
      </c>
      <c r="J27" s="58"/>
      <c r="K27" s="58"/>
      <c r="L27" s="58"/>
      <c r="M27" s="58"/>
      <c r="N27" s="58"/>
      <c r="O27" s="58"/>
      <c r="P27" s="58"/>
      <c r="Q27" s="58">
        <f t="shared" si="2"/>
        <v>383963.43</v>
      </c>
    </row>
    <row r="28" spans="2:21" ht="29.25" customHeight="1" x14ac:dyDescent="0.45">
      <c r="B28" s="46" t="s">
        <v>15</v>
      </c>
      <c r="C28" s="56">
        <v>2326011</v>
      </c>
      <c r="D28" s="57">
        <v>0</v>
      </c>
      <c r="E28" s="58">
        <v>0</v>
      </c>
      <c r="F28" s="58">
        <v>0</v>
      </c>
      <c r="G28" s="58">
        <v>0</v>
      </c>
      <c r="H28" s="58">
        <v>30030</v>
      </c>
      <c r="I28" s="58">
        <v>105256</v>
      </c>
      <c r="J28" s="58"/>
      <c r="K28" s="58"/>
      <c r="L28" s="58"/>
      <c r="M28" s="58"/>
      <c r="N28" s="58"/>
      <c r="O28" s="58"/>
      <c r="P28" s="58"/>
      <c r="Q28" s="58">
        <f t="shared" si="2"/>
        <v>135286</v>
      </c>
    </row>
    <row r="29" spans="2:21" ht="27.75" customHeight="1" x14ac:dyDescent="0.45">
      <c r="B29" s="44" t="s">
        <v>16</v>
      </c>
      <c r="C29" s="56">
        <v>1276000</v>
      </c>
      <c r="D29" s="57">
        <v>0</v>
      </c>
      <c r="E29" s="58">
        <v>0</v>
      </c>
      <c r="F29" s="58">
        <v>0</v>
      </c>
      <c r="G29" s="58">
        <v>164999.4</v>
      </c>
      <c r="H29" s="58">
        <v>123073.77</v>
      </c>
      <c r="I29" s="58">
        <v>30007.4</v>
      </c>
      <c r="J29" s="58"/>
      <c r="K29" s="58"/>
      <c r="L29" s="58"/>
      <c r="M29" s="58"/>
      <c r="N29" s="58"/>
      <c r="O29" s="58"/>
      <c r="P29" s="58"/>
      <c r="Q29" s="58">
        <f t="shared" si="2"/>
        <v>318080.57</v>
      </c>
      <c r="S29" s="48"/>
      <c r="T29" s="49"/>
    </row>
    <row r="30" spans="2:21" ht="27" customHeight="1" x14ac:dyDescent="0.45">
      <c r="B30" s="43" t="s">
        <v>17</v>
      </c>
      <c r="C30" s="53">
        <f>+C31+C32+C33+C34+C35+C36+C37+C38+C39</f>
        <v>9806552</v>
      </c>
      <c r="D30" s="53">
        <f t="shared" ref="D30:E30" si="4">+D31+D32+D33+D34+D35+D36+D37+D38+D39</f>
        <v>0</v>
      </c>
      <c r="E30" s="53">
        <f t="shared" si="4"/>
        <v>0</v>
      </c>
      <c r="F30" s="55">
        <f t="shared" ref="F30:P30" si="5">+F31+F32+F33+F34+F35+F36+F37+F38+F39</f>
        <v>91853.82</v>
      </c>
      <c r="G30" s="55">
        <f t="shared" si="5"/>
        <v>1943094.67</v>
      </c>
      <c r="H30" s="55">
        <f t="shared" si="5"/>
        <v>275101.83</v>
      </c>
      <c r="I30" s="55">
        <f t="shared" si="5"/>
        <v>533533.55999999994</v>
      </c>
      <c r="J30" s="55">
        <f t="shared" si="5"/>
        <v>0</v>
      </c>
      <c r="K30" s="55">
        <f t="shared" si="5"/>
        <v>0</v>
      </c>
      <c r="L30" s="55">
        <f t="shared" si="5"/>
        <v>0</v>
      </c>
      <c r="M30" s="55">
        <f t="shared" si="5"/>
        <v>0</v>
      </c>
      <c r="N30" s="61">
        <f t="shared" si="5"/>
        <v>0</v>
      </c>
      <c r="O30" s="55">
        <f>+O31+O32+O33+O34+O35+O36+O37+O38+O39</f>
        <v>0</v>
      </c>
      <c r="P30" s="55">
        <f t="shared" si="5"/>
        <v>0</v>
      </c>
      <c r="Q30" s="55">
        <f>+Q31+Q32+Q33+Q34+Q35+Q36+Q37+Q38+Q39</f>
        <v>2843583.88</v>
      </c>
      <c r="R30" s="11"/>
      <c r="S30" s="48"/>
      <c r="T30" s="48"/>
      <c r="U30" s="11"/>
    </row>
    <row r="31" spans="2:21" ht="32.25" customHeight="1" x14ac:dyDescent="0.45">
      <c r="B31" s="44" t="s">
        <v>18</v>
      </c>
      <c r="C31" s="56">
        <v>500000</v>
      </c>
      <c r="D31" s="57">
        <v>0</v>
      </c>
      <c r="E31" s="58">
        <v>0</v>
      </c>
      <c r="F31" s="58">
        <v>56274.9</v>
      </c>
      <c r="G31" s="58">
        <v>24015.18</v>
      </c>
      <c r="H31" s="58">
        <v>47952.3</v>
      </c>
      <c r="I31" s="58">
        <v>95211.25</v>
      </c>
      <c r="J31" s="58"/>
      <c r="K31" s="58"/>
      <c r="L31" s="58"/>
      <c r="M31" s="58"/>
      <c r="N31" s="60"/>
      <c r="O31" s="58"/>
      <c r="P31" s="58"/>
      <c r="Q31" s="58">
        <f t="shared" si="2"/>
        <v>223453.63</v>
      </c>
      <c r="S31" s="48"/>
      <c r="T31" s="49"/>
    </row>
    <row r="32" spans="2:21" ht="23.25" customHeight="1" x14ac:dyDescent="0.45">
      <c r="B32" s="44" t="s">
        <v>19</v>
      </c>
      <c r="C32" s="56">
        <v>508500</v>
      </c>
      <c r="D32" s="57">
        <v>0</v>
      </c>
      <c r="E32" s="58">
        <v>0</v>
      </c>
      <c r="F32" s="58">
        <v>0</v>
      </c>
      <c r="G32" s="58">
        <v>0</v>
      </c>
      <c r="H32" s="58">
        <v>1928.92</v>
      </c>
      <c r="I32" s="58">
        <v>276915.78999999998</v>
      </c>
      <c r="J32" s="58"/>
      <c r="K32" s="58"/>
      <c r="L32" s="58"/>
      <c r="M32" s="58"/>
      <c r="N32" s="60"/>
      <c r="O32" s="58"/>
      <c r="P32" s="58"/>
      <c r="Q32" s="58">
        <f t="shared" si="2"/>
        <v>278844.70999999996</v>
      </c>
      <c r="R32" s="16"/>
      <c r="S32" s="16"/>
      <c r="T32" s="16"/>
      <c r="U32" s="16"/>
    </row>
    <row r="33" spans="2:20" ht="27.75" customHeight="1" x14ac:dyDescent="0.45">
      <c r="B33" s="44" t="s">
        <v>20</v>
      </c>
      <c r="C33" s="56">
        <v>389500</v>
      </c>
      <c r="D33" s="57">
        <v>0</v>
      </c>
      <c r="E33" s="58">
        <v>0</v>
      </c>
      <c r="F33" s="58">
        <v>27568.06</v>
      </c>
      <c r="G33" s="58">
        <v>11564</v>
      </c>
      <c r="H33" s="58">
        <v>0</v>
      </c>
      <c r="I33" s="58">
        <v>0</v>
      </c>
      <c r="J33" s="58"/>
      <c r="K33" s="58"/>
      <c r="L33" s="58"/>
      <c r="M33" s="58"/>
      <c r="N33" s="60"/>
      <c r="O33" s="58"/>
      <c r="P33" s="58"/>
      <c r="Q33" s="58">
        <f t="shared" si="2"/>
        <v>39132.06</v>
      </c>
      <c r="T33" s="11"/>
    </row>
    <row r="34" spans="2:20" ht="30.75" customHeight="1" x14ac:dyDescent="0.45">
      <c r="B34" s="44" t="s">
        <v>21</v>
      </c>
      <c r="C34" s="56">
        <v>50000</v>
      </c>
      <c r="D34" s="57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/>
      <c r="K34" s="58"/>
      <c r="L34" s="58"/>
      <c r="M34" s="58"/>
      <c r="N34" s="60"/>
      <c r="O34" s="58"/>
      <c r="P34" s="58"/>
      <c r="Q34" s="58">
        <f t="shared" si="2"/>
        <v>0</v>
      </c>
      <c r="T34" s="11"/>
    </row>
    <row r="35" spans="2:20" ht="27.75" customHeight="1" x14ac:dyDescent="0.45">
      <c r="B35" s="44" t="s">
        <v>22</v>
      </c>
      <c r="C35" s="56">
        <v>479343</v>
      </c>
      <c r="D35" s="57">
        <v>0</v>
      </c>
      <c r="E35" s="58">
        <v>0</v>
      </c>
      <c r="F35" s="58">
        <v>0</v>
      </c>
      <c r="G35" s="58">
        <v>0</v>
      </c>
      <c r="H35" s="58">
        <v>23999.93</v>
      </c>
      <c r="I35" s="58">
        <v>0</v>
      </c>
      <c r="J35" s="58"/>
      <c r="K35" s="58"/>
      <c r="L35" s="58"/>
      <c r="M35" s="58"/>
      <c r="N35" s="60"/>
      <c r="O35" s="58"/>
      <c r="P35" s="58"/>
      <c r="Q35" s="58">
        <f t="shared" si="2"/>
        <v>23999.93</v>
      </c>
      <c r="T35" s="11"/>
    </row>
    <row r="36" spans="2:20" ht="28.5" customHeight="1" x14ac:dyDescent="0.45">
      <c r="B36" s="44" t="s">
        <v>23</v>
      </c>
      <c r="C36" s="56">
        <v>212000</v>
      </c>
      <c r="D36" s="57">
        <v>0</v>
      </c>
      <c r="E36" s="58">
        <v>0</v>
      </c>
      <c r="F36" s="58">
        <v>0</v>
      </c>
      <c r="G36" s="58">
        <v>4189</v>
      </c>
      <c r="H36" s="58">
        <v>1904.7</v>
      </c>
      <c r="I36" s="58">
        <v>0</v>
      </c>
      <c r="J36" s="58"/>
      <c r="K36" s="58"/>
      <c r="L36" s="58"/>
      <c r="M36" s="58"/>
      <c r="N36" s="60"/>
      <c r="O36" s="58"/>
      <c r="P36" s="58"/>
      <c r="Q36" s="58">
        <f t="shared" si="2"/>
        <v>6093.7</v>
      </c>
    </row>
    <row r="37" spans="2:20" ht="57" x14ac:dyDescent="0.45">
      <c r="B37" s="46" t="s">
        <v>24</v>
      </c>
      <c r="C37" s="56">
        <v>5096260</v>
      </c>
      <c r="D37" s="57">
        <v>0</v>
      </c>
      <c r="E37" s="58">
        <v>0</v>
      </c>
      <c r="F37" s="58">
        <v>0</v>
      </c>
      <c r="G37" s="58">
        <v>1556100.6</v>
      </c>
      <c r="H37" s="58">
        <v>0</v>
      </c>
      <c r="I37" s="58">
        <v>0</v>
      </c>
      <c r="J37" s="58"/>
      <c r="K37" s="58"/>
      <c r="L37" s="58"/>
      <c r="M37" s="58"/>
      <c r="N37" s="60"/>
      <c r="O37" s="58"/>
      <c r="P37" s="58"/>
      <c r="Q37" s="58">
        <f t="shared" si="2"/>
        <v>1556100.6</v>
      </c>
    </row>
    <row r="38" spans="2:20" ht="58.5" customHeight="1" x14ac:dyDescent="0.45">
      <c r="B38" s="46" t="s">
        <v>25</v>
      </c>
      <c r="C38" s="56">
        <v>0</v>
      </c>
      <c r="D38" s="57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/>
      <c r="K38" s="58"/>
      <c r="L38" s="58"/>
      <c r="M38" s="58"/>
      <c r="N38" s="60"/>
      <c r="O38" s="58"/>
      <c r="P38" s="58"/>
      <c r="Q38" s="58">
        <f t="shared" si="2"/>
        <v>0</v>
      </c>
    </row>
    <row r="39" spans="2:20" ht="26.25" customHeight="1" x14ac:dyDescent="0.45">
      <c r="B39" s="44" t="s">
        <v>26</v>
      </c>
      <c r="C39" s="56">
        <v>2570949</v>
      </c>
      <c r="D39" s="57">
        <v>0</v>
      </c>
      <c r="E39" s="58">
        <v>0</v>
      </c>
      <c r="F39" s="58">
        <v>8010.86</v>
      </c>
      <c r="G39" s="58">
        <v>347225.89</v>
      </c>
      <c r="H39" s="58">
        <v>199315.98</v>
      </c>
      <c r="I39" s="58">
        <v>161406.51999999999</v>
      </c>
      <c r="J39" s="58"/>
      <c r="K39" s="58"/>
      <c r="L39" s="58"/>
      <c r="M39" s="58"/>
      <c r="N39" s="60"/>
      <c r="O39" s="58"/>
      <c r="P39" s="58"/>
      <c r="Q39" s="58">
        <f t="shared" si="2"/>
        <v>715959.25</v>
      </c>
    </row>
    <row r="40" spans="2:20" ht="27" customHeight="1" x14ac:dyDescent="0.45">
      <c r="B40" s="43" t="s">
        <v>27</v>
      </c>
      <c r="C40" s="53">
        <f>+C41+C44</f>
        <v>101440000</v>
      </c>
      <c r="D40" s="53">
        <f t="shared" ref="D40:P40" si="6">+D41+D42+D43+D44+D45+D46+D47+D48</f>
        <v>0</v>
      </c>
      <c r="E40" s="53">
        <f t="shared" si="6"/>
        <v>0</v>
      </c>
      <c r="F40" s="53">
        <f t="shared" si="6"/>
        <v>0</v>
      </c>
      <c r="G40" s="53">
        <f t="shared" si="6"/>
        <v>0</v>
      </c>
      <c r="H40" s="53">
        <f t="shared" si="6"/>
        <v>480000</v>
      </c>
      <c r="I40" s="53">
        <f t="shared" si="6"/>
        <v>0</v>
      </c>
      <c r="J40" s="53">
        <f t="shared" si="6"/>
        <v>0</v>
      </c>
      <c r="K40" s="53">
        <f t="shared" si="6"/>
        <v>0</v>
      </c>
      <c r="L40" s="53">
        <f t="shared" si="6"/>
        <v>0</v>
      </c>
      <c r="M40" s="53">
        <f t="shared" si="6"/>
        <v>0</v>
      </c>
      <c r="N40" s="53">
        <f t="shared" si="6"/>
        <v>0</v>
      </c>
      <c r="O40" s="53">
        <f t="shared" si="6"/>
        <v>0</v>
      </c>
      <c r="P40" s="53">
        <f t="shared" si="6"/>
        <v>0</v>
      </c>
      <c r="Q40" s="55">
        <f t="shared" si="2"/>
        <v>480000</v>
      </c>
    </row>
    <row r="41" spans="2:20" ht="31.5" customHeight="1" x14ac:dyDescent="0.45">
      <c r="B41" s="44" t="s">
        <v>28</v>
      </c>
      <c r="C41" s="56">
        <v>1440000</v>
      </c>
      <c r="D41" s="57">
        <v>0</v>
      </c>
      <c r="E41" s="58">
        <v>0</v>
      </c>
      <c r="F41" s="58">
        <v>0</v>
      </c>
      <c r="G41" s="58">
        <v>0</v>
      </c>
      <c r="H41" s="58">
        <v>480000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60">
        <v>0</v>
      </c>
      <c r="O41" s="58">
        <v>0</v>
      </c>
      <c r="P41" s="58">
        <v>0</v>
      </c>
      <c r="Q41" s="58">
        <f t="shared" si="2"/>
        <v>480000</v>
      </c>
    </row>
    <row r="42" spans="2:20" ht="30.75" customHeight="1" x14ac:dyDescent="0.45">
      <c r="B42" s="46" t="s">
        <v>29</v>
      </c>
      <c r="C42" s="56">
        <v>0</v>
      </c>
      <c r="D42" s="57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60">
        <v>0</v>
      </c>
      <c r="O42" s="58">
        <v>0</v>
      </c>
      <c r="P42" s="58">
        <v>0</v>
      </c>
      <c r="Q42" s="58">
        <f t="shared" si="2"/>
        <v>0</v>
      </c>
    </row>
    <row r="43" spans="2:20" ht="30.75" customHeight="1" x14ac:dyDescent="0.45">
      <c r="B43" s="46" t="s">
        <v>30</v>
      </c>
      <c r="C43" s="56">
        <v>0</v>
      </c>
      <c r="D43" s="57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60">
        <v>0</v>
      </c>
      <c r="O43" s="58">
        <v>0</v>
      </c>
      <c r="P43" s="58">
        <v>0</v>
      </c>
      <c r="Q43" s="58">
        <f t="shared" si="2"/>
        <v>0</v>
      </c>
    </row>
    <row r="44" spans="2:20" ht="33" customHeight="1" x14ac:dyDescent="0.45">
      <c r="B44" s="46" t="s">
        <v>31</v>
      </c>
      <c r="C44" s="56">
        <v>100000000</v>
      </c>
      <c r="D44" s="57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f t="shared" si="2"/>
        <v>0</v>
      </c>
    </row>
    <row r="45" spans="2:20" ht="30" customHeight="1" x14ac:dyDescent="0.45">
      <c r="B45" s="46" t="s">
        <v>32</v>
      </c>
      <c r="C45" s="56">
        <v>0</v>
      </c>
      <c r="D45" s="57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f t="shared" si="2"/>
        <v>0</v>
      </c>
    </row>
    <row r="46" spans="2:20" ht="25.5" customHeight="1" x14ac:dyDescent="0.45">
      <c r="B46" s="44" t="s">
        <v>33</v>
      </c>
      <c r="C46" s="56">
        <v>0</v>
      </c>
      <c r="D46" s="57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f t="shared" si="2"/>
        <v>0</v>
      </c>
    </row>
    <row r="47" spans="2:20" ht="30" customHeight="1" x14ac:dyDescent="0.45">
      <c r="B47" s="44" t="s">
        <v>34</v>
      </c>
      <c r="C47" s="56">
        <v>0</v>
      </c>
      <c r="D47" s="57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f t="shared" si="2"/>
        <v>0</v>
      </c>
    </row>
    <row r="48" spans="2:20" ht="29.25" customHeight="1" x14ac:dyDescent="0.45">
      <c r="B48" s="46" t="s">
        <v>35</v>
      </c>
      <c r="C48" s="56">
        <v>0</v>
      </c>
      <c r="D48" s="57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f t="shared" si="2"/>
        <v>0</v>
      </c>
    </row>
    <row r="49" spans="2:17" ht="30" x14ac:dyDescent="0.45">
      <c r="B49" s="43" t="s">
        <v>36</v>
      </c>
      <c r="C49" s="53">
        <v>0</v>
      </c>
      <c r="D49" s="53">
        <f t="shared" ref="D49:Q49" si="7">+D50+D51+D52+D53+D54+D55+D56</f>
        <v>0</v>
      </c>
      <c r="E49" s="53">
        <f t="shared" si="7"/>
        <v>0</v>
      </c>
      <c r="F49" s="53">
        <f t="shared" si="7"/>
        <v>0</v>
      </c>
      <c r="G49" s="53">
        <f t="shared" si="7"/>
        <v>0</v>
      </c>
      <c r="H49" s="53">
        <f t="shared" si="7"/>
        <v>0</v>
      </c>
      <c r="I49" s="53">
        <f t="shared" si="7"/>
        <v>0</v>
      </c>
      <c r="J49" s="53">
        <f t="shared" si="7"/>
        <v>0</v>
      </c>
      <c r="K49" s="53">
        <f t="shared" si="7"/>
        <v>0</v>
      </c>
      <c r="L49" s="53">
        <f t="shared" si="7"/>
        <v>0</v>
      </c>
      <c r="M49" s="53">
        <f t="shared" si="7"/>
        <v>0</v>
      </c>
      <c r="N49" s="53">
        <f t="shared" si="7"/>
        <v>0</v>
      </c>
      <c r="O49" s="53">
        <f t="shared" si="7"/>
        <v>0</v>
      </c>
      <c r="P49" s="53">
        <f t="shared" si="7"/>
        <v>0</v>
      </c>
      <c r="Q49" s="53">
        <f t="shared" si="7"/>
        <v>0</v>
      </c>
    </row>
    <row r="50" spans="2:17" ht="30" customHeight="1" x14ac:dyDescent="0.45">
      <c r="B50" s="44" t="s">
        <v>37</v>
      </c>
      <c r="C50" s="56">
        <v>0</v>
      </c>
      <c r="D50" s="57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f t="shared" si="2"/>
        <v>0</v>
      </c>
    </row>
    <row r="51" spans="2:17" ht="30" x14ac:dyDescent="0.45">
      <c r="B51" s="46" t="s">
        <v>38</v>
      </c>
      <c r="C51" s="56">
        <v>0</v>
      </c>
      <c r="D51" s="57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f t="shared" si="2"/>
        <v>0</v>
      </c>
    </row>
    <row r="52" spans="2:17" ht="33" customHeight="1" x14ac:dyDescent="0.45">
      <c r="B52" s="46" t="s">
        <v>39</v>
      </c>
      <c r="C52" s="56">
        <v>0</v>
      </c>
      <c r="D52" s="57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f t="shared" si="2"/>
        <v>0</v>
      </c>
    </row>
    <row r="53" spans="2:17" ht="30" customHeight="1" x14ac:dyDescent="0.45">
      <c r="B53" s="46" t="s">
        <v>40</v>
      </c>
      <c r="C53" s="56">
        <v>0</v>
      </c>
      <c r="D53" s="57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f t="shared" si="2"/>
        <v>0</v>
      </c>
    </row>
    <row r="54" spans="2:17" ht="33" customHeight="1" x14ac:dyDescent="0.45">
      <c r="B54" s="46" t="s">
        <v>116</v>
      </c>
      <c r="C54" s="56">
        <v>0</v>
      </c>
      <c r="D54" s="57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f t="shared" ref="Q54" si="8">+E54+F54+G54+H54+I54+J54+K54+L54+M54+N54+O54+P54</f>
        <v>0</v>
      </c>
    </row>
    <row r="55" spans="2:17" ht="30" x14ac:dyDescent="0.45">
      <c r="B55" s="46" t="s">
        <v>41</v>
      </c>
      <c r="C55" s="56">
        <v>0</v>
      </c>
      <c r="D55" s="57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f t="shared" si="2"/>
        <v>0</v>
      </c>
    </row>
    <row r="56" spans="2:17" ht="30.75" customHeight="1" x14ac:dyDescent="0.45">
      <c r="B56" s="46" t="s">
        <v>42</v>
      </c>
      <c r="C56" s="56">
        <v>0</v>
      </c>
      <c r="D56" s="57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f t="shared" si="2"/>
        <v>0</v>
      </c>
    </row>
    <row r="57" spans="2:17" ht="32.25" customHeight="1" x14ac:dyDescent="0.45">
      <c r="B57" s="43" t="s">
        <v>43</v>
      </c>
      <c r="C57" s="53">
        <f>+C58+C59+C60+C61+C62+C63+C65+C66</f>
        <v>2410689</v>
      </c>
      <c r="D57" s="53">
        <f t="shared" ref="D57:Q57" si="9">+D58+D59+D60+D61+D62+D63+D64+D65+D66</f>
        <v>0</v>
      </c>
      <c r="E57" s="53">
        <f t="shared" si="9"/>
        <v>0</v>
      </c>
      <c r="F57" s="53">
        <f t="shared" si="9"/>
        <v>0</v>
      </c>
      <c r="G57" s="53">
        <f t="shared" si="9"/>
        <v>3346.48</v>
      </c>
      <c r="H57" s="53">
        <f t="shared" si="9"/>
        <v>148596.61000000002</v>
      </c>
      <c r="I57" s="53">
        <f t="shared" si="9"/>
        <v>238057.93</v>
      </c>
      <c r="J57" s="53">
        <f t="shared" si="9"/>
        <v>0</v>
      </c>
      <c r="K57" s="53">
        <f t="shared" si="9"/>
        <v>0</v>
      </c>
      <c r="L57" s="53">
        <f t="shared" si="9"/>
        <v>0</v>
      </c>
      <c r="M57" s="53">
        <f t="shared" si="9"/>
        <v>0</v>
      </c>
      <c r="N57" s="53">
        <f t="shared" si="9"/>
        <v>0</v>
      </c>
      <c r="O57" s="53">
        <f>+O58+O59+O60+O61+O62+O63+O64+O65+O66</f>
        <v>0</v>
      </c>
      <c r="P57" s="53">
        <f t="shared" si="9"/>
        <v>0</v>
      </c>
      <c r="Q57" s="53">
        <f t="shared" si="9"/>
        <v>390001.01999999996</v>
      </c>
    </row>
    <row r="58" spans="2:17" ht="35.25" customHeight="1" x14ac:dyDescent="0.45">
      <c r="B58" s="44" t="s">
        <v>44</v>
      </c>
      <c r="C58" s="56">
        <v>929500</v>
      </c>
      <c r="D58" s="57">
        <v>0</v>
      </c>
      <c r="E58" s="58">
        <v>0</v>
      </c>
      <c r="F58" s="58">
        <v>0</v>
      </c>
      <c r="G58" s="58">
        <v>0</v>
      </c>
      <c r="H58" s="58">
        <v>146651.6</v>
      </c>
      <c r="I58" s="58">
        <v>99709.59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60">
        <f t="shared" si="2"/>
        <v>246361.19</v>
      </c>
    </row>
    <row r="59" spans="2:17" ht="57" x14ac:dyDescent="0.45">
      <c r="B59" s="46" t="s">
        <v>45</v>
      </c>
      <c r="C59" s="56">
        <v>230000</v>
      </c>
      <c r="D59" s="57">
        <v>0</v>
      </c>
      <c r="E59" s="58">
        <v>0</v>
      </c>
      <c r="F59" s="58">
        <v>0</v>
      </c>
      <c r="G59" s="58">
        <v>0</v>
      </c>
      <c r="H59" s="58">
        <v>1945.01</v>
      </c>
      <c r="I59" s="58">
        <v>132291.4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60">
        <f t="shared" si="2"/>
        <v>134236.41</v>
      </c>
    </row>
    <row r="60" spans="2:17" ht="39" customHeight="1" x14ac:dyDescent="0.45">
      <c r="B60" s="46" t="s">
        <v>46</v>
      </c>
      <c r="C60" s="56">
        <v>218500</v>
      </c>
      <c r="D60" s="57">
        <v>0</v>
      </c>
      <c r="E60" s="58">
        <v>0</v>
      </c>
      <c r="F60" s="58">
        <v>0</v>
      </c>
      <c r="G60" s="58">
        <v>0</v>
      </c>
      <c r="H60" s="58">
        <v>0</v>
      </c>
      <c r="I60" s="58">
        <v>6056.94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2"/>
        <v>6056.94</v>
      </c>
    </row>
    <row r="61" spans="2:17" ht="39" customHeight="1" x14ac:dyDescent="0.45">
      <c r="B61" s="46" t="s">
        <v>47</v>
      </c>
      <c r="C61" s="56">
        <v>0</v>
      </c>
      <c r="D61" s="57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2"/>
        <v>0</v>
      </c>
    </row>
    <row r="62" spans="2:17" ht="31.5" customHeight="1" x14ac:dyDescent="0.45">
      <c r="B62" s="46" t="s">
        <v>48</v>
      </c>
      <c r="C62" s="56">
        <v>652689</v>
      </c>
      <c r="D62" s="57">
        <v>0</v>
      </c>
      <c r="E62" s="58">
        <v>0</v>
      </c>
      <c r="F62" s="58">
        <v>0</v>
      </c>
      <c r="G62" s="58">
        <v>3346.48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2"/>
        <v>3346.48</v>
      </c>
    </row>
    <row r="63" spans="2:17" ht="27" customHeight="1" x14ac:dyDescent="0.45">
      <c r="B63" s="44" t="s">
        <v>49</v>
      </c>
      <c r="C63" s="56">
        <v>88000</v>
      </c>
      <c r="D63" s="57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2"/>
        <v>0</v>
      </c>
    </row>
    <row r="64" spans="2:17" ht="30" customHeight="1" x14ac:dyDescent="0.45">
      <c r="B64" s="44" t="s">
        <v>50</v>
      </c>
      <c r="C64" s="56">
        <v>0</v>
      </c>
      <c r="D64" s="57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/>
      <c r="M64" s="58"/>
      <c r="N64" s="58">
        <v>0</v>
      </c>
      <c r="O64" s="58">
        <v>0</v>
      </c>
      <c r="P64" s="58"/>
      <c r="Q64" s="60">
        <v>0</v>
      </c>
    </row>
    <row r="65" spans="2:17" ht="31.5" customHeight="1" x14ac:dyDescent="0.45">
      <c r="B65" s="44" t="s">
        <v>51</v>
      </c>
      <c r="C65" s="56">
        <v>292000</v>
      </c>
      <c r="D65" s="57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/>
      <c r="M65" s="58"/>
      <c r="N65" s="58">
        <v>0</v>
      </c>
      <c r="O65" s="58">
        <v>0</v>
      </c>
      <c r="P65" s="58"/>
      <c r="Q65" s="60">
        <v>0</v>
      </c>
    </row>
    <row r="66" spans="2:17" ht="36.75" customHeight="1" x14ac:dyDescent="0.45">
      <c r="B66" s="46" t="s">
        <v>52</v>
      </c>
      <c r="C66" s="56">
        <v>0</v>
      </c>
      <c r="D66" s="57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/>
      <c r="M66" s="58"/>
      <c r="N66" s="58">
        <v>0</v>
      </c>
      <c r="O66" s="58">
        <v>0</v>
      </c>
      <c r="P66" s="58"/>
      <c r="Q66" s="60">
        <f t="shared" si="2"/>
        <v>0</v>
      </c>
    </row>
    <row r="67" spans="2:17" ht="27.75" customHeight="1" x14ac:dyDescent="0.45">
      <c r="B67" s="43" t="s">
        <v>53</v>
      </c>
      <c r="C67" s="53">
        <f>+C68+C69+C70+C71</f>
        <v>0</v>
      </c>
      <c r="D67" s="57">
        <f>+D68+D69+D70+D71</f>
        <v>0</v>
      </c>
      <c r="E67" s="57">
        <f>+E68+E69+E70+E71</f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f>+O68+O69+O70+O71+O72+O73+O74+O75+O76</f>
        <v>0</v>
      </c>
      <c r="P67" s="58">
        <f>+P68+P69+P70+P71+P72+P73+P74+P75+P76</f>
        <v>0</v>
      </c>
      <c r="Q67" s="60">
        <f t="shared" si="2"/>
        <v>0</v>
      </c>
    </row>
    <row r="68" spans="2:17" ht="27.75" customHeight="1" x14ac:dyDescent="0.45">
      <c r="B68" s="44" t="s">
        <v>54</v>
      </c>
      <c r="C68" s="56">
        <v>0</v>
      </c>
      <c r="D68" s="57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/>
      <c r="Q68" s="58">
        <f t="shared" si="2"/>
        <v>0</v>
      </c>
    </row>
    <row r="69" spans="2:17" ht="28.5" customHeight="1" x14ac:dyDescent="0.45">
      <c r="B69" s="44" t="s">
        <v>55</v>
      </c>
      <c r="C69" s="57">
        <v>0</v>
      </c>
      <c r="D69" s="57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/>
      <c r="Q69" s="58">
        <f t="shared" si="2"/>
        <v>0</v>
      </c>
    </row>
    <row r="70" spans="2:17" ht="30" x14ac:dyDescent="0.45">
      <c r="B70" s="44" t="s">
        <v>56</v>
      </c>
      <c r="C70" s="57">
        <v>0</v>
      </c>
      <c r="D70" s="57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f t="shared" si="2"/>
        <v>0</v>
      </c>
    </row>
    <row r="71" spans="2:17" ht="54" customHeight="1" x14ac:dyDescent="0.45">
      <c r="B71" s="46" t="s">
        <v>57</v>
      </c>
      <c r="C71" s="57">
        <v>0</v>
      </c>
      <c r="D71" s="57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f t="shared" si="2"/>
        <v>0</v>
      </c>
    </row>
    <row r="72" spans="2:17" ht="33.75" customHeight="1" x14ac:dyDescent="0.45">
      <c r="B72" s="43" t="s">
        <v>58</v>
      </c>
      <c r="C72" s="54">
        <v>0</v>
      </c>
      <c r="D72" s="54">
        <f>+D73+D74</f>
        <v>0</v>
      </c>
      <c r="E72" s="55">
        <f t="shared" ref="E72" si="10">+E73+E74</f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2"/>
        <v>0</v>
      </c>
    </row>
    <row r="73" spans="2:17" ht="24" customHeight="1" x14ac:dyDescent="0.45">
      <c r="B73" s="44" t="s">
        <v>59</v>
      </c>
      <c r="C73" s="57">
        <v>0</v>
      </c>
      <c r="D73" s="57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f t="shared" si="2"/>
        <v>0</v>
      </c>
    </row>
    <row r="74" spans="2:17" ht="27.75" customHeight="1" x14ac:dyDescent="0.45">
      <c r="B74" s="46" t="s">
        <v>60</v>
      </c>
      <c r="C74" s="57">
        <v>0</v>
      </c>
      <c r="D74" s="57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f t="shared" si="2"/>
        <v>0</v>
      </c>
    </row>
    <row r="75" spans="2:17" s="43" customFormat="1" ht="25.5" customHeight="1" x14ac:dyDescent="0.45">
      <c r="B75" s="43" t="s">
        <v>61</v>
      </c>
      <c r="C75" s="57">
        <v>0</v>
      </c>
      <c r="D75" s="57">
        <f>+D76+D77+D78</f>
        <v>0</v>
      </c>
      <c r="E75" s="57">
        <f t="shared" ref="E75" si="11">+E76+E77+E78</f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f t="shared" si="2"/>
        <v>0</v>
      </c>
    </row>
    <row r="76" spans="2:17" ht="31.5" customHeight="1" x14ac:dyDescent="0.45">
      <c r="B76" s="44" t="s">
        <v>62</v>
      </c>
      <c r="C76" s="57">
        <v>0</v>
      </c>
      <c r="D76" s="57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f t="shared" si="2"/>
        <v>0</v>
      </c>
    </row>
    <row r="77" spans="2:17" ht="30.75" customHeight="1" x14ac:dyDescent="0.45">
      <c r="B77" s="44" t="s">
        <v>63</v>
      </c>
      <c r="C77" s="57">
        <v>0</v>
      </c>
      <c r="D77" s="57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f t="shared" si="2"/>
        <v>0</v>
      </c>
    </row>
    <row r="78" spans="2:17" ht="35.25" customHeight="1" x14ac:dyDescent="0.45">
      <c r="B78" s="46" t="s">
        <v>64</v>
      </c>
      <c r="C78" s="57">
        <v>0</v>
      </c>
      <c r="D78" s="57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f t="shared" si="2"/>
        <v>0</v>
      </c>
    </row>
    <row r="79" spans="2:17" ht="24" customHeight="1" x14ac:dyDescent="0.45">
      <c r="B79" s="42" t="s">
        <v>67</v>
      </c>
      <c r="C79" s="62">
        <v>0</v>
      </c>
      <c r="D79" s="62">
        <f>+D80+D83+D86</f>
        <v>0</v>
      </c>
      <c r="E79" s="63">
        <f t="shared" ref="E79" si="12">+E80+E83+E86</f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f t="shared" si="2"/>
        <v>0</v>
      </c>
    </row>
    <row r="80" spans="2:17" ht="28.5" customHeight="1" x14ac:dyDescent="0.45">
      <c r="B80" s="43" t="s">
        <v>68</v>
      </c>
      <c r="C80" s="54">
        <v>0</v>
      </c>
      <c r="D80" s="54">
        <f>+D81+D82</f>
        <v>0</v>
      </c>
      <c r="E80" s="55">
        <f t="shared" ref="E80" si="13">+E81+E82</f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f t="shared" si="2"/>
        <v>0</v>
      </c>
    </row>
    <row r="81" spans="2:17" ht="30" x14ac:dyDescent="0.45">
      <c r="B81" s="44" t="s">
        <v>69</v>
      </c>
      <c r="C81" s="57">
        <v>0</v>
      </c>
      <c r="D81" s="57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f t="shared" ref="Q81:Q87" si="14">+E81+F81+G81+H81+I81+J81+K81+L81+M81+N81+O81+P81</f>
        <v>0</v>
      </c>
    </row>
    <row r="82" spans="2:17" ht="30" x14ac:dyDescent="0.45">
      <c r="B82" s="44" t="s">
        <v>70</v>
      </c>
      <c r="C82" s="57">
        <v>0</v>
      </c>
      <c r="D82" s="57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f t="shared" si="14"/>
        <v>0</v>
      </c>
    </row>
    <row r="83" spans="2:17" ht="33" customHeight="1" x14ac:dyDescent="0.45">
      <c r="B83" s="43" t="s">
        <v>71</v>
      </c>
      <c r="C83" s="54">
        <v>0</v>
      </c>
      <c r="D83" s="54">
        <f>+D84+D85</f>
        <v>0</v>
      </c>
      <c r="E83" s="58">
        <f t="shared" ref="E83:P83" si="15">+E84+E85</f>
        <v>0</v>
      </c>
      <c r="F83" s="58">
        <f t="shared" si="15"/>
        <v>0</v>
      </c>
      <c r="G83" s="58">
        <f t="shared" si="15"/>
        <v>0</v>
      </c>
      <c r="H83" s="58">
        <f t="shared" si="15"/>
        <v>0</v>
      </c>
      <c r="I83" s="58">
        <f t="shared" si="15"/>
        <v>0</v>
      </c>
      <c r="J83" s="58">
        <f t="shared" si="15"/>
        <v>0</v>
      </c>
      <c r="K83" s="58">
        <f t="shared" si="15"/>
        <v>0</v>
      </c>
      <c r="L83" s="58">
        <f t="shared" si="15"/>
        <v>0</v>
      </c>
      <c r="M83" s="58">
        <f t="shared" si="15"/>
        <v>0</v>
      </c>
      <c r="N83" s="58">
        <f t="shared" si="15"/>
        <v>0</v>
      </c>
      <c r="O83" s="58">
        <f t="shared" si="15"/>
        <v>0</v>
      </c>
      <c r="P83" s="58">
        <f t="shared" si="15"/>
        <v>0</v>
      </c>
      <c r="Q83" s="58">
        <f t="shared" si="14"/>
        <v>0</v>
      </c>
    </row>
    <row r="84" spans="2:17" ht="27" customHeight="1" x14ac:dyDescent="0.45">
      <c r="B84" s="44" t="s">
        <v>72</v>
      </c>
      <c r="C84" s="57">
        <v>0</v>
      </c>
      <c r="D84" s="57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f t="shared" si="14"/>
        <v>0</v>
      </c>
    </row>
    <row r="85" spans="2:17" ht="29.25" customHeight="1" x14ac:dyDescent="0.45">
      <c r="B85" s="44" t="s">
        <v>73</v>
      </c>
      <c r="C85" s="57">
        <v>0</v>
      </c>
      <c r="D85" s="57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f t="shared" si="14"/>
        <v>0</v>
      </c>
    </row>
    <row r="86" spans="2:17" ht="27.75" customHeight="1" x14ac:dyDescent="0.45">
      <c r="B86" s="43" t="s">
        <v>74</v>
      </c>
      <c r="C86" s="54">
        <v>0</v>
      </c>
      <c r="D86" s="54">
        <f>+D87</f>
        <v>0</v>
      </c>
      <c r="E86" s="55">
        <f t="shared" ref="E86:P86" si="16">+E87</f>
        <v>0</v>
      </c>
      <c r="F86" s="55">
        <f t="shared" si="16"/>
        <v>0</v>
      </c>
      <c r="G86" s="55">
        <f t="shared" si="16"/>
        <v>0</v>
      </c>
      <c r="H86" s="55">
        <f t="shared" si="16"/>
        <v>0</v>
      </c>
      <c r="I86" s="55">
        <f t="shared" si="16"/>
        <v>0</v>
      </c>
      <c r="J86" s="55">
        <f t="shared" si="16"/>
        <v>0</v>
      </c>
      <c r="K86" s="55">
        <f t="shared" si="16"/>
        <v>0</v>
      </c>
      <c r="L86" s="55">
        <f t="shared" si="16"/>
        <v>0</v>
      </c>
      <c r="M86" s="55">
        <f t="shared" si="16"/>
        <v>0</v>
      </c>
      <c r="N86" s="55">
        <f t="shared" si="16"/>
        <v>0</v>
      </c>
      <c r="O86" s="55">
        <f t="shared" si="16"/>
        <v>0</v>
      </c>
      <c r="P86" s="55">
        <f t="shared" si="16"/>
        <v>0</v>
      </c>
      <c r="Q86" s="55">
        <f t="shared" si="14"/>
        <v>0</v>
      </c>
    </row>
    <row r="87" spans="2:17" ht="29.25" customHeight="1" x14ac:dyDescent="0.45">
      <c r="B87" s="44" t="s">
        <v>75</v>
      </c>
      <c r="C87" s="57">
        <v>0</v>
      </c>
      <c r="D87" s="57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f t="shared" si="14"/>
        <v>0</v>
      </c>
    </row>
    <row r="88" spans="2:17" ht="39" customHeight="1" x14ac:dyDescent="0.5">
      <c r="B88" s="64" t="s">
        <v>65</v>
      </c>
      <c r="C88" s="65">
        <f>+C79+C13</f>
        <v>288421797</v>
      </c>
      <c r="D88" s="65">
        <f t="shared" ref="D88:Q88" si="17">+D79+D13</f>
        <v>0</v>
      </c>
      <c r="E88" s="65">
        <f t="shared" si="17"/>
        <v>10906348.350000001</v>
      </c>
      <c r="F88" s="65">
        <f t="shared" si="17"/>
        <v>11308181.52</v>
      </c>
      <c r="G88" s="65">
        <f t="shared" si="17"/>
        <v>13815432.310000001</v>
      </c>
      <c r="H88" s="65">
        <f t="shared" si="17"/>
        <v>19972778.789999995</v>
      </c>
      <c r="I88" s="65">
        <f t="shared" si="17"/>
        <v>12274741.92</v>
      </c>
      <c r="J88" s="65">
        <f t="shared" si="17"/>
        <v>0</v>
      </c>
      <c r="K88" s="65">
        <f t="shared" si="17"/>
        <v>0</v>
      </c>
      <c r="L88" s="65">
        <f t="shared" si="17"/>
        <v>0</v>
      </c>
      <c r="M88" s="65">
        <f t="shared" si="17"/>
        <v>0</v>
      </c>
      <c r="N88" s="65">
        <f t="shared" si="17"/>
        <v>0</v>
      </c>
      <c r="O88" s="65">
        <f t="shared" si="17"/>
        <v>0</v>
      </c>
      <c r="P88" s="65">
        <f t="shared" si="17"/>
        <v>0</v>
      </c>
      <c r="Q88" s="65">
        <f t="shared" si="17"/>
        <v>68277482.890000001</v>
      </c>
    </row>
    <row r="89" spans="2:17" ht="28.5" x14ac:dyDescent="0.45">
      <c r="B89" s="47" t="s">
        <v>112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2:17" ht="21" customHeight="1" x14ac:dyDescent="0.45">
      <c r="B90" s="47"/>
      <c r="C90" s="47"/>
      <c r="D90" s="47"/>
      <c r="E90" s="45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1" spans="2:17" ht="21" customHeight="1" x14ac:dyDescent="0.45">
      <c r="B91" s="47"/>
      <c r="C91" s="47"/>
      <c r="D91" s="47"/>
      <c r="E91" s="45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</row>
    <row r="92" spans="2:17" ht="21" customHeight="1" x14ac:dyDescent="0.45">
      <c r="B92" s="47"/>
      <c r="C92" s="47"/>
      <c r="D92" s="47"/>
      <c r="E92" s="45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</row>
    <row r="93" spans="2:17" ht="21" customHeight="1" x14ac:dyDescent="0.45">
      <c r="B93" s="47"/>
      <c r="C93" s="47"/>
      <c r="D93" s="47"/>
      <c r="E93" s="45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2:17" ht="21" customHeight="1" x14ac:dyDescent="0.45">
      <c r="B94" s="47"/>
      <c r="C94" s="47"/>
      <c r="D94" s="47"/>
      <c r="E94" s="45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2:17" ht="21" customHeight="1" x14ac:dyDescent="0.45">
      <c r="B95" s="47"/>
      <c r="C95" s="47"/>
      <c r="D95" s="47"/>
      <c r="E95" s="45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2:17" ht="21" customHeight="1" x14ac:dyDescent="0.45">
      <c r="B96" s="47"/>
      <c r="C96" s="47"/>
      <c r="D96" s="47"/>
      <c r="E96" s="45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2:17" ht="21" customHeight="1" x14ac:dyDescent="0.45">
      <c r="B97" s="47"/>
      <c r="C97" s="47"/>
      <c r="D97" s="47"/>
      <c r="E97" s="45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2:17" ht="18.75" x14ac:dyDescent="0.3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2:17" ht="18.75" x14ac:dyDescent="0.3">
      <c r="B99" s="6"/>
      <c r="C99" s="6"/>
      <c r="D99" s="6"/>
      <c r="E99" s="17"/>
      <c r="F99" s="17"/>
      <c r="G99" s="17"/>
      <c r="H99" s="17"/>
      <c r="I99" s="17"/>
      <c r="J99" s="6"/>
      <c r="K99" s="6"/>
      <c r="L99" s="6"/>
      <c r="M99" s="6"/>
      <c r="N99" s="6"/>
      <c r="O99" s="6"/>
      <c r="P99" s="6"/>
      <c r="Q99" s="17"/>
    </row>
    <row r="100" spans="2:17" ht="18.75" x14ac:dyDescent="0.3">
      <c r="D100" s="6"/>
      <c r="E100" s="6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7"/>
    </row>
    <row r="101" spans="2:17" s="6" customFormat="1" ht="38.25" customHeight="1" x14ac:dyDescent="0.3">
      <c r="B101" s="84" t="s">
        <v>115</v>
      </c>
      <c r="C101" s="84"/>
      <c r="D101" s="85" t="s">
        <v>120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s="6" customFormat="1" ht="33.75" customHeight="1" x14ac:dyDescent="0.3">
      <c r="B102" s="84" t="s">
        <v>113</v>
      </c>
      <c r="C102" s="84"/>
      <c r="D102" s="85" t="s">
        <v>121</v>
      </c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s="6" customFormat="1" ht="38.25" customHeight="1" x14ac:dyDescent="0.3">
      <c r="B103" s="84" t="s">
        <v>111</v>
      </c>
      <c r="C103" s="84"/>
      <c r="D103" s="85" t="s">
        <v>122</v>
      </c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s="6" customFormat="1" ht="31.5" x14ac:dyDescent="0.5"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</row>
    <row r="105" spans="2:17" s="6" customFormat="1" ht="18.75" x14ac:dyDescent="0.3"/>
    <row r="106" spans="2:17" s="6" customFormat="1" ht="34.5" customHeight="1" x14ac:dyDescent="0.3"/>
    <row r="107" spans="2:17" s="6" customFormat="1" ht="33" customHeight="1" x14ac:dyDescent="0.3"/>
    <row r="108" spans="2:17" s="6" customFormat="1" ht="37.5" customHeight="1" x14ac:dyDescent="0.45">
      <c r="B108" s="82" t="s">
        <v>117</v>
      </c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</row>
    <row r="109" spans="2:17" s="6" customFormat="1" ht="30" customHeight="1" x14ac:dyDescent="0.45">
      <c r="B109" s="82" t="s">
        <v>114</v>
      </c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</row>
    <row r="110" spans="2:17" s="6" customFormat="1" ht="30" customHeight="1" x14ac:dyDescent="0.45">
      <c r="B110" s="82" t="s">
        <v>119</v>
      </c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</row>
    <row r="111" spans="2:17" s="6" customFormat="1" ht="30" customHeight="1" x14ac:dyDescent="0.4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</row>
    <row r="112" spans="2:17" s="6" customFormat="1" ht="30" customHeight="1" x14ac:dyDescent="0.3"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</row>
    <row r="113" spans="3:17" s="6" customFormat="1" ht="33.75" customHeight="1" x14ac:dyDescent="0.3"/>
    <row r="114" spans="3:17" ht="18.75" x14ac:dyDescent="0.3">
      <c r="C114" s="14"/>
      <c r="D114" s="14"/>
      <c r="E114" s="14"/>
      <c r="F114" s="14"/>
      <c r="G114" s="14"/>
      <c r="H114" s="14"/>
      <c r="I114" s="6"/>
      <c r="J114" s="6"/>
      <c r="K114" s="6"/>
      <c r="L114" s="6"/>
      <c r="M114" s="6"/>
      <c r="N114" s="6"/>
      <c r="O114" s="6"/>
      <c r="P114" s="6"/>
      <c r="Q114" s="6"/>
    </row>
    <row r="115" spans="3:17" ht="18.75" x14ac:dyDescent="0.3">
      <c r="C115" s="14"/>
      <c r="D115" s="14"/>
      <c r="E115" s="14"/>
      <c r="F115" s="14"/>
      <c r="G115" s="14"/>
      <c r="H115" s="14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19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08:Q108"/>
    <mergeCell ref="B109:Q109"/>
    <mergeCell ref="B112:Q112"/>
    <mergeCell ref="B101:C101"/>
    <mergeCell ref="B102:C102"/>
    <mergeCell ref="B103:C103"/>
    <mergeCell ref="D101:Q101"/>
    <mergeCell ref="D102:Q102"/>
    <mergeCell ref="D103:Q103"/>
    <mergeCell ref="B110:Q110"/>
  </mergeCells>
  <pageMargins left="0.41" right="0.62" top="0.28000000000000003" bottom="0.2" header="0.23" footer="0.2"/>
  <pageSetup scale="23" orientation="portrait" r:id="rId1"/>
  <rowBreaks count="1" manualBreakCount="1">
    <brk id="74" min="1" max="16" man="1"/>
  </rowBreaks>
  <ignoredErrors>
    <ignoredError sqref="E13 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2025-06-02T18:03:51Z</cp:lastPrinted>
  <dcterms:created xsi:type="dcterms:W3CDTF">2021-07-29T18:58:50Z</dcterms:created>
  <dcterms:modified xsi:type="dcterms:W3CDTF">2025-06-02T18:05:04Z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