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Aprobado'!$C$2:$F$102</definedName>
    <definedName name="_xlnm.Print_Area" localSheetId="1">'P2 Presupuesto Aprobado-Ejec '!$D$1:$S$90</definedName>
    <definedName name="_xlnm.Print_Area" localSheetId="2">'P3 Ejecucion '!$D$1:$R$95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18" i="3"/>
  <c r="E28" i="3"/>
  <c r="E54" i="3"/>
  <c r="E64" i="3"/>
  <c r="E69" i="3"/>
  <c r="E77" i="3"/>
  <c r="E80" i="3"/>
  <c r="E83" i="3"/>
  <c r="P80" i="3"/>
  <c r="O80" i="3"/>
  <c r="N80" i="3"/>
  <c r="M80" i="3"/>
  <c r="L80" i="3"/>
  <c r="K80" i="3"/>
  <c r="J80" i="3"/>
  <c r="I80" i="3"/>
  <c r="H80" i="3"/>
  <c r="G80" i="3"/>
  <c r="F80" i="3"/>
  <c r="P83" i="3"/>
  <c r="O83" i="3"/>
  <c r="N83" i="3"/>
  <c r="M83" i="3"/>
  <c r="L83" i="3"/>
  <c r="K83" i="3"/>
  <c r="J83" i="3"/>
  <c r="I83" i="3"/>
  <c r="H83" i="3"/>
  <c r="G83" i="3"/>
  <c r="F83" i="3"/>
  <c r="P77" i="3"/>
  <c r="O77" i="3"/>
  <c r="O76" i="3" s="1"/>
  <c r="N77" i="3"/>
  <c r="M77" i="3"/>
  <c r="M76" i="3" s="1"/>
  <c r="L77" i="3"/>
  <c r="K77" i="3"/>
  <c r="K76" i="3" s="1"/>
  <c r="J77" i="3"/>
  <c r="I77" i="3"/>
  <c r="I76" i="3" s="1"/>
  <c r="H77" i="3"/>
  <c r="G77" i="3"/>
  <c r="G76" i="3" s="1"/>
  <c r="F77" i="3"/>
  <c r="P69" i="3"/>
  <c r="O69" i="3"/>
  <c r="N69" i="3"/>
  <c r="M69" i="3"/>
  <c r="L69" i="3"/>
  <c r="K69" i="3"/>
  <c r="J69" i="3"/>
  <c r="I69" i="3"/>
  <c r="H69" i="3"/>
  <c r="G69" i="3"/>
  <c r="F69" i="3"/>
  <c r="P64" i="3"/>
  <c r="O64" i="3"/>
  <c r="N64" i="3"/>
  <c r="M64" i="3"/>
  <c r="L64" i="3"/>
  <c r="K64" i="3"/>
  <c r="J64" i="3"/>
  <c r="I64" i="3"/>
  <c r="H64" i="3"/>
  <c r="G64" i="3"/>
  <c r="F64" i="3"/>
  <c r="K54" i="3"/>
  <c r="J54" i="3"/>
  <c r="I54" i="3"/>
  <c r="H54" i="3"/>
  <c r="F54" i="3"/>
  <c r="K28" i="3"/>
  <c r="J28" i="3"/>
  <c r="I28" i="3"/>
  <c r="H28" i="3"/>
  <c r="G28" i="3"/>
  <c r="F28" i="3"/>
  <c r="P18" i="3"/>
  <c r="O18" i="3"/>
  <c r="N18" i="3"/>
  <c r="M18" i="3"/>
  <c r="L18" i="3"/>
  <c r="K18" i="3"/>
  <c r="J18" i="3"/>
  <c r="I18" i="3"/>
  <c r="H18" i="3"/>
  <c r="G18" i="3"/>
  <c r="F18" i="3"/>
  <c r="P12" i="3"/>
  <c r="P11" i="3" s="1"/>
  <c r="O12" i="3"/>
  <c r="N12" i="3"/>
  <c r="N11" i="3" s="1"/>
  <c r="M12" i="3"/>
  <c r="L12" i="3"/>
  <c r="L11" i="3" s="1"/>
  <c r="K12" i="3"/>
  <c r="J12" i="3"/>
  <c r="J11" i="3" s="1"/>
  <c r="I12" i="3"/>
  <c r="H12" i="3"/>
  <c r="H11" i="3" s="1"/>
  <c r="G12" i="3"/>
  <c r="F12" i="3"/>
  <c r="F11" i="3" s="1"/>
  <c r="G11" i="3" l="1"/>
  <c r="G85" i="3" s="1"/>
  <c r="I11" i="3"/>
  <c r="I85" i="3" s="1"/>
  <c r="K11" i="3"/>
  <c r="K85" i="3" s="1"/>
  <c r="M11" i="3"/>
  <c r="M85" i="3" s="1"/>
  <c r="O11" i="3"/>
  <c r="O85" i="3" s="1"/>
  <c r="F76" i="3"/>
  <c r="H76" i="3"/>
  <c r="H85" i="3" s="1"/>
  <c r="J76" i="3"/>
  <c r="L76" i="3"/>
  <c r="L85" i="3" s="1"/>
  <c r="N76" i="3"/>
  <c r="N85" i="3" s="1"/>
  <c r="P76" i="3"/>
  <c r="P85" i="3" s="1"/>
  <c r="F85" i="3"/>
  <c r="J85" i="3"/>
  <c r="E76" i="3"/>
  <c r="Q83" i="3"/>
  <c r="Q84" i="3"/>
  <c r="S83" i="2"/>
  <c r="S81" i="2"/>
  <c r="S80" i="2"/>
  <c r="S78" i="2"/>
  <c r="S77" i="2"/>
  <c r="S74" i="2"/>
  <c r="S73" i="2"/>
  <c r="S72" i="2"/>
  <c r="S70" i="2"/>
  <c r="S69" i="2"/>
  <c r="S67" i="2"/>
  <c r="S66" i="2"/>
  <c r="S65" i="2"/>
  <c r="S64" i="2"/>
  <c r="S63" i="2"/>
  <c r="S62" i="2"/>
  <c r="S60" i="2"/>
  <c r="S59" i="2"/>
  <c r="S58" i="2"/>
  <c r="S57" i="2"/>
  <c r="S56" i="2"/>
  <c r="S55" i="2"/>
  <c r="S54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6" i="2"/>
  <c r="S25" i="2"/>
  <c r="S24" i="2"/>
  <c r="S23" i="2"/>
  <c r="S22" i="2"/>
  <c r="S21" i="2"/>
  <c r="S20" i="2"/>
  <c r="S19" i="2"/>
  <c r="S18" i="2"/>
  <c r="S16" i="2"/>
  <c r="S15" i="2"/>
  <c r="S14" i="2"/>
  <c r="S13" i="2"/>
  <c r="S12" i="2"/>
  <c r="R82" i="2"/>
  <c r="Q82" i="2"/>
  <c r="P82" i="2"/>
  <c r="O82" i="2"/>
  <c r="N82" i="2"/>
  <c r="M82" i="2"/>
  <c r="L82" i="2"/>
  <c r="K82" i="2"/>
  <c r="J82" i="2"/>
  <c r="I82" i="2"/>
  <c r="H82" i="2"/>
  <c r="G82" i="2"/>
  <c r="S82" i="2" s="1"/>
  <c r="R79" i="2"/>
  <c r="Q79" i="2"/>
  <c r="P79" i="2"/>
  <c r="O79" i="2"/>
  <c r="N79" i="2"/>
  <c r="M79" i="2"/>
  <c r="L79" i="2"/>
  <c r="K79" i="2"/>
  <c r="J79" i="2"/>
  <c r="I79" i="2"/>
  <c r="H79" i="2"/>
  <c r="G79" i="2"/>
  <c r="S79" i="2" s="1"/>
  <c r="R76" i="2"/>
  <c r="Q76" i="2"/>
  <c r="P76" i="2"/>
  <c r="O76" i="2"/>
  <c r="N76" i="2"/>
  <c r="M76" i="2"/>
  <c r="L76" i="2"/>
  <c r="K76" i="2"/>
  <c r="J76" i="2"/>
  <c r="I76" i="2"/>
  <c r="H76" i="2"/>
  <c r="G76" i="2"/>
  <c r="S76" i="2" s="1"/>
  <c r="R75" i="2"/>
  <c r="Q75" i="2"/>
  <c r="P75" i="2"/>
  <c r="O75" i="2"/>
  <c r="N75" i="2"/>
  <c r="M75" i="2"/>
  <c r="L75" i="2"/>
  <c r="K75" i="2"/>
  <c r="J75" i="2"/>
  <c r="I75" i="2"/>
  <c r="H75" i="2"/>
  <c r="G75" i="2"/>
  <c r="S75" i="2" s="1"/>
  <c r="R71" i="2"/>
  <c r="Q71" i="2"/>
  <c r="P71" i="2"/>
  <c r="O71" i="2"/>
  <c r="N71" i="2"/>
  <c r="M71" i="2"/>
  <c r="L71" i="2"/>
  <c r="K71" i="2"/>
  <c r="J71" i="2"/>
  <c r="I71" i="2"/>
  <c r="H71" i="2"/>
  <c r="G71" i="2"/>
  <c r="S71" i="2" s="1"/>
  <c r="R68" i="2"/>
  <c r="Q68" i="2"/>
  <c r="P68" i="2"/>
  <c r="O68" i="2"/>
  <c r="N68" i="2"/>
  <c r="M68" i="2"/>
  <c r="L68" i="2"/>
  <c r="K68" i="2"/>
  <c r="J68" i="2"/>
  <c r="I68" i="2"/>
  <c r="H68" i="2"/>
  <c r="G68" i="2"/>
  <c r="S68" i="2" s="1"/>
  <c r="Q82" i="3" l="1"/>
  <c r="M53" i="2"/>
  <c r="L53" i="2"/>
  <c r="K53" i="2"/>
  <c r="J53" i="2"/>
  <c r="H53" i="2"/>
  <c r="G53" i="2"/>
  <c r="M27" i="2"/>
  <c r="L27" i="2"/>
  <c r="K27" i="2"/>
  <c r="J27" i="2"/>
  <c r="I27" i="2"/>
  <c r="H27" i="2"/>
  <c r="G27" i="2"/>
  <c r="R17" i="2"/>
  <c r="Q17" i="2"/>
  <c r="P17" i="2"/>
  <c r="O17" i="2"/>
  <c r="N17" i="2"/>
  <c r="M17" i="2"/>
  <c r="L17" i="2"/>
  <c r="K17" i="2"/>
  <c r="J17" i="2"/>
  <c r="I17" i="2"/>
  <c r="H17" i="2"/>
  <c r="G17" i="2"/>
  <c r="R11" i="2"/>
  <c r="Q11" i="2"/>
  <c r="P11" i="2"/>
  <c r="O11" i="2"/>
  <c r="N11" i="2"/>
  <c r="M11" i="2"/>
  <c r="M10" i="2" s="1"/>
  <c r="M84" i="2" s="1"/>
  <c r="L11" i="2"/>
  <c r="K11" i="2"/>
  <c r="J11" i="2"/>
  <c r="I11" i="2"/>
  <c r="H11" i="2"/>
  <c r="G11" i="2"/>
  <c r="Q81" i="3" l="1"/>
  <c r="S27" i="2"/>
  <c r="S17" i="2"/>
  <c r="S11" i="2"/>
  <c r="S53" i="2"/>
  <c r="R10" i="2"/>
  <c r="R84" i="2" s="1"/>
  <c r="Q10" i="2"/>
  <c r="Q84" i="2" s="1"/>
  <c r="P10" i="2"/>
  <c r="P84" i="2" s="1"/>
  <c r="O10" i="2"/>
  <c r="O84" i="2" s="1"/>
  <c r="N10" i="2"/>
  <c r="N84" i="2" s="1"/>
  <c r="L10" i="2"/>
  <c r="L84" i="2" s="1"/>
  <c r="K10" i="2"/>
  <c r="K84" i="2" s="1"/>
  <c r="J10" i="2"/>
  <c r="J84" i="2" s="1"/>
  <c r="I10" i="2"/>
  <c r="I84" i="2" s="1"/>
  <c r="H10" i="2"/>
  <c r="H84" i="2" s="1"/>
  <c r="G10" i="2"/>
  <c r="Q80" i="3" l="1"/>
  <c r="S10" i="2"/>
  <c r="S84" i="2" s="1"/>
  <c r="G84" i="2"/>
  <c r="F82" i="2"/>
  <c r="E82" i="2"/>
  <c r="F79" i="2"/>
  <c r="E79" i="2"/>
  <c r="F76" i="2"/>
  <c r="E76" i="2"/>
  <c r="F75" i="2"/>
  <c r="E75" i="2"/>
  <c r="F71" i="2"/>
  <c r="E71" i="2"/>
  <c r="F68" i="2"/>
  <c r="E68" i="2"/>
  <c r="F63" i="2"/>
  <c r="E63" i="2"/>
  <c r="F53" i="2"/>
  <c r="E53" i="2"/>
  <c r="E46" i="2"/>
  <c r="E37" i="2"/>
  <c r="F27" i="2"/>
  <c r="E27" i="2"/>
  <c r="F17" i="2"/>
  <c r="E17" i="2"/>
  <c r="F11" i="2"/>
  <c r="E11" i="2"/>
  <c r="F10" i="2"/>
  <c r="E83" i="1"/>
  <c r="E80" i="1"/>
  <c r="E77" i="1"/>
  <c r="E72" i="1"/>
  <c r="E69" i="1"/>
  <c r="E64" i="1"/>
  <c r="E54" i="1"/>
  <c r="E12" i="1"/>
  <c r="E18" i="1"/>
  <c r="E28" i="1"/>
  <c r="D64" i="1"/>
  <c r="D69" i="1"/>
  <c r="D72" i="1"/>
  <c r="D77" i="1"/>
  <c r="D80" i="1"/>
  <c r="D83" i="1"/>
  <c r="D54" i="1"/>
  <c r="D47" i="1"/>
  <c r="D38" i="1"/>
  <c r="D28" i="1"/>
  <c r="D18" i="1"/>
  <c r="D12" i="1"/>
  <c r="Q79" i="3" l="1"/>
  <c r="D11" i="1"/>
  <c r="D85" i="1" s="1"/>
  <c r="F84" i="2"/>
  <c r="E10" i="2"/>
  <c r="E84" i="2" s="1"/>
  <c r="D76" i="1"/>
  <c r="E76" i="1"/>
  <c r="E11" i="1" s="1"/>
  <c r="E85" i="1" s="1"/>
  <c r="Q78" i="3" l="1"/>
  <c r="Q77" i="3" l="1"/>
  <c r="Q76" i="3" l="1"/>
  <c r="Q75" i="3" l="1"/>
  <c r="Q74" i="3" l="1"/>
  <c r="Q73" i="3" l="1"/>
  <c r="Q72" i="3" l="1"/>
  <c r="Q71" i="3" l="1"/>
  <c r="Q70" i="3" l="1"/>
  <c r="Q69" i="3" l="1"/>
  <c r="Q68" i="3" l="1"/>
  <c r="Q67" i="3" l="1"/>
  <c r="Q66" i="3" l="1"/>
  <c r="Q65" i="3" l="1"/>
  <c r="Q64" i="3" l="1"/>
  <c r="Q63" i="3" l="1"/>
  <c r="Q61" i="3" l="1"/>
  <c r="Q60" i="3" l="1"/>
  <c r="Q59" i="3" l="1"/>
  <c r="Q58" i="3" l="1"/>
  <c r="Q57" i="3" l="1"/>
  <c r="Q56" i="3" l="1"/>
  <c r="Q55" i="3" l="1"/>
  <c r="Q54" i="3" l="1"/>
  <c r="Q53" i="3" l="1"/>
  <c r="Q52" i="3" l="1"/>
  <c r="Q51" i="3" l="1"/>
  <c r="Q50" i="3" l="1"/>
  <c r="Q49" i="3" l="1"/>
  <c r="Q48" i="3" l="1"/>
  <c r="Q47" i="3" l="1"/>
  <c r="Q46" i="3" l="1"/>
  <c r="Q45" i="3" l="1"/>
  <c r="Q44" i="3" l="1"/>
  <c r="Q43" i="3" l="1"/>
  <c r="Q42" i="3" l="1"/>
  <c r="Q41" i="3" l="1"/>
  <c r="Q40" i="3" l="1"/>
  <c r="Q39" i="3" l="1"/>
  <c r="Q38" i="3" l="1"/>
  <c r="Q37" i="3" l="1"/>
  <c r="Q36" i="3" l="1"/>
  <c r="Q35" i="3" l="1"/>
  <c r="Q34" i="3" l="1"/>
  <c r="Q33" i="3" l="1"/>
  <c r="Q32" i="3" l="1"/>
  <c r="Q31" i="3" l="1"/>
  <c r="Q30" i="3" l="1"/>
  <c r="Q29" i="3" l="1"/>
  <c r="Q28" i="3" l="1"/>
  <c r="Q27" i="3" l="1"/>
  <c r="Q26" i="3" l="1"/>
  <c r="Q25" i="3" l="1"/>
  <c r="Q24" i="3" l="1"/>
  <c r="Q23" i="3" l="1"/>
  <c r="Q22" i="3" l="1"/>
  <c r="Q21" i="3" l="1"/>
  <c r="Q20" i="3" l="1"/>
  <c r="Q19" i="3" l="1"/>
  <c r="Q18" i="3" l="1"/>
  <c r="Q17" i="3" l="1"/>
  <c r="Q16" i="3" l="1"/>
  <c r="Q15" i="3" l="1"/>
  <c r="Q14" i="3" l="1"/>
  <c r="Q13" i="3" l="1"/>
  <c r="E11" i="3" l="1"/>
  <c r="E85" i="3" s="1"/>
  <c r="Q12" i="3"/>
  <c r="Q11" i="3" s="1"/>
  <c r="Q85" i="3" s="1"/>
</calcChain>
</file>

<file path=xl/sharedStrings.xml><?xml version="1.0" encoding="utf-8"?>
<sst xmlns="http://schemas.openxmlformats.org/spreadsheetml/2006/main" count="307" uniqueCount="128">
  <si>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</si>
  <si>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</si>
  <si>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</si>
  <si>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</si>
  <si>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</si>
  <si>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</si>
  <si>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</si>
  <si>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</si>
  <si>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</si>
  <si>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</si>
  <si>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</si>
  <si>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</si>
  <si>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</si>
  <si>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</si>
  <si>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</si>
  <si>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</si>
  <si>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</si>
  <si>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</si>
  <si>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</si>
  <si>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</si>
  <si>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</si>
  <si>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</si>
  <si>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</si>
  <si>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</si>
  <si>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</si>
  <si>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</si>
  <si>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</si>
  <si>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</si>
  <si>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</si>
  <si>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</si>
  <si>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</si>
  <si>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</si>
  <si>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</si>
  <si>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</si>
  <si>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</si>
  <si>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</si>
  <si>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</si>
  <si>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</si>
  <si>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</si>
  <si>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</si>
  <si>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</si>
  <si>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</si>
  <si>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</si>
  <si>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</si>
  <si>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</si>
  <si>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</si>
  <si>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</si>
  <si>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</si>
  <si>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</si>
  <si>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</si>
  <si>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</si>
  <si>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</si>
  <si>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</si>
  <si>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</si>
  <si>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</si>
  <si>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</si>
  <si>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</si>
  <si>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</si>
  <si>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</si>
  <si>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</si>
  <si>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</si>
  <si>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</si>
  <si>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</si>
  <si>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</si>
  <si>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</si>
  <si>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</si>
  <si>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</si>
  <si>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</si>
  <si>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</si>
  <si>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</si>
  <si>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</si>
  <si>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</si>
  <si>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</si>
  <si>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</si>
  <si>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</si>
  <si>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</si>
  <si>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</si>
  <si>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</si>
  <si>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</si>
  <si>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</si>
  <si>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</si>
  <si>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</si>
  <si>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</si>
  <si>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</si>
  <si>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</si>
  <si>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</si>
  <si>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</si>
  <si>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</si>
  <si>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</si>
  <si>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</si>
  <si>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</si>
  <si>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</si>
  <si>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</si>
  <si>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</si>
  <si>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</si>
  <si>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</si>
  <si>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</si>
  <si>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</si>
  <si>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</si>
  <si>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</si>
  <si>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</si>
  <si>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     Preparado por </t>
  </si>
  <si>
    <t xml:space="preserve">   Enc. Depto.  Adm. y Financ.</t>
  </si>
  <si>
    <t xml:space="preserve">  Claudio A. Caamaño Vélez</t>
  </si>
  <si>
    <t xml:space="preserve">   Analista de Presupuesto</t>
  </si>
  <si>
    <t xml:space="preserve">         Revisado por</t>
  </si>
  <si>
    <t xml:space="preserve">  Ilania Quezada Luciano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</si>
  <si>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</si>
  <si>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</si>
  <si>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</si>
  <si>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Ilania Quezada Luciano</t>
  </si>
  <si>
    <t xml:space="preserve">            Preparado por </t>
  </si>
  <si>
    <t xml:space="preserve">    Analista de Presupuesto</t>
  </si>
  <si>
    <t>Enc. Depto. Administrativo y  Financiero</t>
  </si>
  <si>
    <t>Claudio A. Caamaño Vélez</t>
  </si>
  <si>
    <t>Aprobado por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</si>
  <si>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</si>
  <si>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Sistema de Información de la Gestión Financiera ( SIGEF)</t>
    </r>
  </si>
  <si>
    <t xml:space="preserve">Presupuesto de Gasto y Aplicaciones Financieras </t>
  </si>
  <si>
    <t xml:space="preserve">                                Preparado por </t>
  </si>
  <si>
    <t xml:space="preserve">                        Analista de Presupuesto</t>
  </si>
  <si>
    <t xml:space="preserve">                        Ilania Quezada Luciano</t>
  </si>
  <si>
    <t xml:space="preserve">                                                            Claudio A. Caamaño Vélez</t>
  </si>
  <si>
    <t xml:space="preserve">                                                               Aprobado por</t>
  </si>
  <si>
    <t xml:space="preserve">                                                              Director Ejecutivo</t>
  </si>
  <si>
    <t xml:space="preserve">                                                                                    Pablo M. Grimaldi Hernández</t>
  </si>
  <si>
    <t xml:space="preserve">                                                                              Autorizado por</t>
  </si>
  <si>
    <t xml:space="preserve">                                                                                                Enc. Depto. Administrativo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</si>
</sst>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9" fillId="0" borderId="0" xfId="0" applyFont="1"/>
    <xf numFmtId="0" fontId="10" fillId="2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/>
    <xf numFmtId="0" fontId="11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10" xfId="0" applyFont="1" applyBorder="1"/>
    <xf numFmtId="0" fontId="10" fillId="2" borderId="2" xfId="0" applyFont="1" applyFill="1" applyBorder="1" applyAlignment="1">
      <alignment vertical="center"/>
    </xf>
    <xf numFmtId="0" fontId="3" fillId="0" borderId="0" xfId="0" applyFont="1"/>
    <xf numFmtId="43" fontId="0" fillId="0" borderId="0" xfId="1" applyFont="1"/>
    <xf numFmtId="0" fontId="20" fillId="0" borderId="0" xfId="0" applyFont="1"/>
    <xf numFmtId="0" fontId="21" fillId="0" borderId="0" xfId="0" applyFont="1"/>
    <xf numFmtId="4" fontId="21" fillId="0" borderId="0" xfId="0" applyNumberFormat="1" applyFont="1"/>
    <xf numFmtId="0" fontId="19" fillId="0" borderId="0" xfId="0" applyFont="1" applyAlignme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43" fontId="1" fillId="0" borderId="0" xfId="1" applyFont="1"/>
    <xf numFmtId="43" fontId="1" fillId="0" borderId="7" xfId="1" applyFont="1" applyBorder="1"/>
    <xf numFmtId="43" fontId="3" fillId="0" borderId="0" xfId="1" applyFont="1"/>
    <xf numFmtId="43" fontId="3" fillId="0" borderId="1" xfId="1" applyFont="1" applyBorder="1"/>
    <xf numFmtId="43" fontId="2" fillId="2" borderId="2" xfId="0" applyNumberFormat="1" applyFont="1" applyFill="1" applyBorder="1"/>
    <xf numFmtId="43" fontId="3" fillId="0" borderId="1" xfId="0" applyNumberFormat="1" applyFont="1" applyBorder="1"/>
    <xf numFmtId="43" fontId="3" fillId="0" borderId="0" xfId="0" applyNumberFormat="1" applyFont="1"/>
    <xf numFmtId="43" fontId="0" fillId="0" borderId="0" xfId="0" applyNumberFormat="1"/>
    <xf numFmtId="0" fontId="22" fillId="0" borderId="0" xfId="0" applyFont="1" applyAlignment="1"/>
    <xf numFmtId="43" fontId="9" fillId="0" borderId="0" xfId="1" applyFont="1"/>
    <xf numFmtId="43" fontId="11" fillId="0" borderId="0" xfId="1" applyFont="1"/>
    <xf numFmtId="0" fontId="11" fillId="0" borderId="0" xfId="0" applyFont="1"/>
    <xf numFmtId="43" fontId="9" fillId="0" borderId="0" xfId="0" applyNumberFormat="1" applyFont="1"/>
    <xf numFmtId="43" fontId="10" fillId="2" borderId="2" xfId="1" applyFont="1" applyFill="1" applyBorder="1"/>
    <xf numFmtId="43" fontId="11" fillId="0" borderId="1" xfId="0" applyNumberFormat="1" applyFont="1" applyBorder="1"/>
    <xf numFmtId="43" fontId="11" fillId="0" borderId="0" xfId="1" applyNumberFormat="1" applyFont="1"/>
    <xf numFmtId="43" fontId="9" fillId="0" borderId="0" xfId="1" applyNumberFormat="1" applyFont="1"/>
    <xf numFmtId="43" fontId="9" fillId="0" borderId="7" xfId="1" applyNumberFormat="1" applyFont="1" applyBorder="1"/>
    <xf numFmtId="43" fontId="11" fillId="0" borderId="1" xfId="1" applyNumberFormat="1" applyFont="1" applyBorder="1"/>
    <xf numFmtId="0" fontId="6" fillId="0" borderId="0" xfId="0" applyFont="1"/>
    <xf numFmtId="0" fontId="7" fillId="0" borderId="0" xfId="0" applyFont="1" applyBorder="1" applyAlignment="1">
      <alignment vertical="center" wrapText="1" readingOrder="1"/>
    </xf>
    <xf numFmtId="0" fontId="8" fillId="0" borderId="0" xfId="0" applyFont="1"/>
    <xf numFmtId="0" fontId="6" fillId="3" borderId="0" xfId="0" applyFont="1" applyFill="1"/>
    <xf numFmtId="164" fontId="6" fillId="0" borderId="0" xfId="0" applyNumberFormat="1" applyFont="1"/>
    <xf numFmtId="0" fontId="6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7" fillId="0" borderId="0" xfId="0" applyFont="1"/>
    <xf numFmtId="0" fontId="14" fillId="0" borderId="0" xfId="0" applyFont="1"/>
    <xf numFmtId="0" fontId="2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/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43" fontId="8" fillId="0" borderId="0" xfId="0" applyNumberFormat="1" applyFont="1"/>
    <xf numFmtId="0" fontId="6" fillId="0" borderId="0" xfId="0" applyFont="1" applyAlignment="1">
      <alignment horizontal="left" indent="2"/>
    </xf>
    <xf numFmtId="43" fontId="6" fillId="0" borderId="0" xfId="0" applyNumberFormat="1" applyFont="1"/>
    <xf numFmtId="43" fontId="6" fillId="0" borderId="0" xfId="1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23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25" fillId="0" borderId="0" xfId="0" applyFont="1" applyFill="1" applyBorder="1" applyAlignment="1">
      <alignment vertical="top"/>
    </xf>
    <xf numFmtId="0" fontId="26" fillId="0" borderId="0" xfId="0" applyFont="1" applyAlignment="1"/>
    <xf numFmtId="4" fontId="28" fillId="0" borderId="0" xfId="0" applyNumberFormat="1" applyFont="1"/>
    <xf numFmtId="43" fontId="28" fillId="0" borderId="0" xfId="0" applyNumberFormat="1" applyFont="1"/>
    <xf numFmtId="43" fontId="28" fillId="0" borderId="0" xfId="1" applyFont="1"/>
    <xf numFmtId="0" fontId="23" fillId="0" borderId="0" xfId="0" applyFont="1" applyFill="1" applyAlignment="1">
      <alignment horizontal="center"/>
    </xf>
    <xf numFmtId="0" fontId="23" fillId="0" borderId="0" xfId="0" applyFont="1" applyFill="1" applyBorder="1" applyAlignment="1">
      <alignment horizontal="left" vertical="top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center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104776</xdr:colOff>
      <xdr:row>2</xdr:row>
      <xdr:rowOff>276225</xdr:rowOff>
    </xdr:from>
    <xdr:to>
      <xdr:col>2</xdr:col>
      <xdr:colOff>1323976</xdr:colOff>
      <xdr:row>7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1" y="676275"/>
          <a:ext cx="1219200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</xdr:row>
      <xdr:rowOff>190499</xdr:rowOff>
    </xdr:from>
    <xdr:to>
      <xdr:col>4</xdr:col>
      <xdr:colOff>1285875</xdr:colOff>
      <xdr:row>7</xdr:row>
      <xdr:rowOff>57150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590549"/>
          <a:ext cx="1143000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</xdr:row>
      <xdr:rowOff>152400</xdr:rowOff>
    </xdr:from>
    <xdr:to>
      <xdr:col>3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3</xdr:col>
      <xdr:colOff>104774</xdr:colOff>
      <xdr:row>1</xdr:row>
      <xdr:rowOff>152400</xdr:rowOff>
    </xdr:from>
    <xdr:to>
      <xdr:col>3</xdr:col>
      <xdr:colOff>1800225</xdr:colOff>
      <xdr:row>6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" y="533400"/>
          <a:ext cx="1695451" cy="1114425"/>
        </a:xfrm>
        <a:prstGeom prst="rect">
          <a:avLst/>
        </a:prstGeom>
      </xdr:spPr>
    </xdr:pic>
    <xdr:clientData/>
  </xdr:twoCellAnchor>
  <xdr:twoCellAnchor editAs="oneCell">
    <xdr:from>
      <xdr:col>16</xdr:col>
      <xdr:colOff>542925</xdr:colOff>
      <xdr:row>1</xdr:row>
      <xdr:rowOff>114300</xdr:rowOff>
    </xdr:from>
    <xdr:to>
      <xdr:col>18</xdr:col>
      <xdr:colOff>542925</xdr:colOff>
      <xdr:row>5</xdr:row>
      <xdr:rowOff>161925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9025" y="495300"/>
          <a:ext cx="1447800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925285</xdr:colOff>
      <xdr:row>3</xdr:row>
      <xdr:rowOff>163288</xdr:rowOff>
    </xdr:from>
    <xdr:to>
      <xdr:col>15</xdr:col>
      <xdr:colOff>1387928</xdr:colOff>
      <xdr:row>7</xdr:row>
      <xdr:rowOff>258537</xdr:rowOff>
    </xdr:to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9392" y="653145"/>
          <a:ext cx="1932215" cy="13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693962</xdr:colOff>
      <xdr:row>3</xdr:row>
      <xdr:rowOff>244930</xdr:rowOff>
    </xdr:from>
    <xdr:to>
      <xdr:col>3</xdr:col>
      <xdr:colOff>2517320</xdr:colOff>
      <xdr:row>8</xdr:row>
      <xdr:rowOff>77561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641" y="734787"/>
          <a:ext cx="1823358" cy="139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2"/>
  <sheetViews>
    <sheetView showGridLines="0" workbookViewId="0">
      <selection activeCell="C7" sqref="C7:E7"/>
    </sheetView>
  </sheetViews>
  <sheetFormatPr defaultColWidth="11.42578125" defaultRowHeight="15" x14ac:dyDescent="0.25"/>
  <cols>
    <col min="1" max="1" width="10" customWidth="1"/>
    <col min="2" max="2" width="7.28515625" customWidth="1"/>
    <col min="3" max="3" width="109.57031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55"/>
      <c r="D1" s="55"/>
      <c r="E1" s="55"/>
      <c r="F1" s="55"/>
    </row>
    <row r="2" spans="2:16" ht="15.75" x14ac:dyDescent="0.25">
      <c r="C2" s="55"/>
      <c r="D2" s="55"/>
      <c r="E2" s="55"/>
      <c r="F2" s="55"/>
    </row>
    <row r="3" spans="2:16" ht="28.5" customHeight="1" x14ac:dyDescent="0.25">
      <c r="C3" s="89" t="s">
        <v>94</v>
      </c>
      <c r="D3" s="90"/>
      <c r="E3" s="90"/>
      <c r="F3" s="56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87" t="s">
        <v>95</v>
      </c>
      <c r="D4" s="88"/>
      <c r="E4" s="88"/>
      <c r="F4" s="16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94" t="s">
        <v>96</v>
      </c>
      <c r="D5" s="95"/>
      <c r="E5" s="95"/>
      <c r="F5" s="17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87" t="s">
        <v>118</v>
      </c>
      <c r="D6" s="88"/>
      <c r="E6" s="88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87" t="s">
        <v>76</v>
      </c>
      <c r="D7" s="88"/>
      <c r="E7" s="88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15.75" x14ac:dyDescent="0.25">
      <c r="C8" s="57"/>
      <c r="D8" s="57"/>
      <c r="E8" s="57"/>
      <c r="F8" s="55"/>
    </row>
    <row r="9" spans="2:16" ht="15" customHeight="1" x14ac:dyDescent="0.25">
      <c r="C9" s="91" t="s">
        <v>66</v>
      </c>
      <c r="D9" s="92" t="s">
        <v>93</v>
      </c>
      <c r="E9" s="92" t="s">
        <v>92</v>
      </c>
      <c r="F9" s="58"/>
    </row>
    <row r="10" spans="2:16" ht="23.25" customHeight="1" x14ac:dyDescent="0.25">
      <c r="C10" s="91"/>
      <c r="D10" s="93"/>
      <c r="E10" s="93"/>
      <c r="F10" s="58"/>
    </row>
    <row r="11" spans="2:16" ht="15.75" x14ac:dyDescent="0.25">
      <c r="C11" s="66" t="s">
        <v>0</v>
      </c>
      <c r="D11" s="67">
        <f>+D12+D18+D28+D38+D47+D54+D64+D69+D72+D76</f>
        <v>197303584</v>
      </c>
      <c r="E11" s="68">
        <f>+E12+E18+E28+E38+E47+E54+E65+E69+E72+E76</f>
        <v>0</v>
      </c>
      <c r="F11" s="58"/>
    </row>
    <row r="12" spans="2:16" ht="15.75" x14ac:dyDescent="0.25">
      <c r="C12" s="69" t="s">
        <v>1</v>
      </c>
      <c r="D12" s="70">
        <f>+D13+D14+D15+D16+D17</f>
        <v>82038945</v>
      </c>
      <c r="E12" s="59">
        <f>+E13+E14+E15+E16+E17</f>
        <v>0</v>
      </c>
      <c r="F12" s="58"/>
    </row>
    <row r="13" spans="2:16" ht="15.75" x14ac:dyDescent="0.25">
      <c r="C13" s="71" t="s">
        <v>2</v>
      </c>
      <c r="D13" s="72">
        <v>68812500</v>
      </c>
      <c r="E13" s="59">
        <v>0</v>
      </c>
      <c r="F13" s="58"/>
    </row>
    <row r="14" spans="2:16" ht="15.75" x14ac:dyDescent="0.25">
      <c r="C14" s="71" t="s">
        <v>3</v>
      </c>
      <c r="D14" s="72">
        <v>3600000</v>
      </c>
      <c r="E14" s="59">
        <v>0</v>
      </c>
      <c r="F14" s="58"/>
    </row>
    <row r="15" spans="2:16" ht="15.75" x14ac:dyDescent="0.25">
      <c r="C15" s="71" t="s">
        <v>4</v>
      </c>
      <c r="D15" s="73">
        <v>0</v>
      </c>
      <c r="E15" s="59">
        <v>0</v>
      </c>
      <c r="F15" s="58"/>
    </row>
    <row r="16" spans="2:16" ht="15.75" x14ac:dyDescent="0.25">
      <c r="C16" s="71" t="s">
        <v>5</v>
      </c>
      <c r="D16" s="72">
        <v>0</v>
      </c>
      <c r="E16" s="59">
        <v>0</v>
      </c>
      <c r="F16" s="58"/>
    </row>
    <row r="17" spans="3:6" ht="15.75" x14ac:dyDescent="0.25">
      <c r="C17" s="71" t="s">
        <v>6</v>
      </c>
      <c r="D17" s="72">
        <v>9626445</v>
      </c>
      <c r="E17" s="59">
        <v>0</v>
      </c>
      <c r="F17" s="58"/>
    </row>
    <row r="18" spans="3:6" ht="15.75" x14ac:dyDescent="0.25">
      <c r="C18" s="69" t="s">
        <v>7</v>
      </c>
      <c r="D18" s="70">
        <f>+D19+D20+D21+D22+D23+D24+D25+D26+D27</f>
        <v>31641420.330000002</v>
      </c>
      <c r="E18" s="59">
        <f>+E19+E20+E21+E22+E23+E24+E25+E26+E27</f>
        <v>0</v>
      </c>
      <c r="F18" s="58"/>
    </row>
    <row r="19" spans="3:6" ht="15.75" x14ac:dyDescent="0.25">
      <c r="C19" s="71" t="s">
        <v>8</v>
      </c>
      <c r="D19" s="72">
        <v>3855153.13</v>
      </c>
      <c r="E19" s="59">
        <v>0</v>
      </c>
      <c r="F19" s="58"/>
    </row>
    <row r="20" spans="3:6" ht="15.75" x14ac:dyDescent="0.25">
      <c r="C20" s="71" t="s">
        <v>9</v>
      </c>
      <c r="D20" s="72">
        <v>1060000</v>
      </c>
      <c r="E20" s="59">
        <v>0</v>
      </c>
      <c r="F20" s="58"/>
    </row>
    <row r="21" spans="3:6" ht="15.75" x14ac:dyDescent="0.25">
      <c r="C21" s="71" t="s">
        <v>10</v>
      </c>
      <c r="D21" s="72">
        <v>3500000</v>
      </c>
      <c r="E21" s="59">
        <v>0</v>
      </c>
      <c r="F21" s="58"/>
    </row>
    <row r="22" spans="3:6" ht="15.75" x14ac:dyDescent="0.25">
      <c r="C22" s="71" t="s">
        <v>11</v>
      </c>
      <c r="D22" s="72">
        <v>580000</v>
      </c>
      <c r="E22" s="59">
        <v>0</v>
      </c>
      <c r="F22" s="58"/>
    </row>
    <row r="23" spans="3:6" ht="15.75" x14ac:dyDescent="0.25">
      <c r="C23" s="71" t="s">
        <v>12</v>
      </c>
      <c r="D23" s="72">
        <v>385500</v>
      </c>
      <c r="E23" s="59">
        <v>0</v>
      </c>
      <c r="F23" s="55"/>
    </row>
    <row r="24" spans="3:6" ht="15.75" x14ac:dyDescent="0.25">
      <c r="C24" s="71" t="s">
        <v>13</v>
      </c>
      <c r="D24" s="72">
        <v>3980000</v>
      </c>
      <c r="E24" s="59">
        <v>0</v>
      </c>
      <c r="F24" s="55"/>
    </row>
    <row r="25" spans="3:6" ht="15.75" x14ac:dyDescent="0.25">
      <c r="C25" s="71" t="s">
        <v>14</v>
      </c>
      <c r="D25" s="72">
        <v>3139500</v>
      </c>
      <c r="E25" s="59">
        <v>0</v>
      </c>
      <c r="F25" s="55"/>
    </row>
    <row r="26" spans="3:6" ht="15.75" x14ac:dyDescent="0.25">
      <c r="C26" s="71" t="s">
        <v>15</v>
      </c>
      <c r="D26" s="72">
        <v>13444676.33</v>
      </c>
      <c r="E26" s="59">
        <v>0</v>
      </c>
      <c r="F26" s="55"/>
    </row>
    <row r="27" spans="3:6" ht="15.75" x14ac:dyDescent="0.25">
      <c r="C27" s="71" t="s">
        <v>16</v>
      </c>
      <c r="D27" s="72">
        <v>1696590.87</v>
      </c>
      <c r="E27" s="59">
        <v>0</v>
      </c>
      <c r="F27" s="55"/>
    </row>
    <row r="28" spans="3:6" ht="15.75" x14ac:dyDescent="0.25">
      <c r="C28" s="69" t="s">
        <v>17</v>
      </c>
      <c r="D28" s="70">
        <f>+D29+D30+D31+D32+D33+D34+D35+D36+D37</f>
        <v>5145586</v>
      </c>
      <c r="E28" s="59">
        <f>+E29+E30+E31+E32+E33+E34+E35+E36+E37</f>
        <v>0</v>
      </c>
      <c r="F28" s="55"/>
    </row>
    <row r="29" spans="3:6" ht="15.75" x14ac:dyDescent="0.25">
      <c r="C29" s="71" t="s">
        <v>18</v>
      </c>
      <c r="D29" s="72">
        <v>149700</v>
      </c>
      <c r="E29" s="59">
        <v>0</v>
      </c>
      <c r="F29" s="55"/>
    </row>
    <row r="30" spans="3:6" ht="15.75" x14ac:dyDescent="0.25">
      <c r="C30" s="71" t="s">
        <v>19</v>
      </c>
      <c r="D30" s="72">
        <v>287030</v>
      </c>
      <c r="E30" s="59">
        <v>0</v>
      </c>
      <c r="F30" s="55"/>
    </row>
    <row r="31" spans="3:6" ht="15.75" x14ac:dyDescent="0.25">
      <c r="C31" s="71" t="s">
        <v>20</v>
      </c>
      <c r="D31" s="72">
        <v>217321.99</v>
      </c>
      <c r="E31" s="59">
        <v>0</v>
      </c>
      <c r="F31" s="55"/>
    </row>
    <row r="32" spans="3:6" ht="15.75" x14ac:dyDescent="0.25">
      <c r="C32" s="71" t="s">
        <v>21</v>
      </c>
      <c r="D32" s="72">
        <v>27000</v>
      </c>
      <c r="E32" s="59">
        <v>0</v>
      </c>
      <c r="F32" s="55"/>
    </row>
    <row r="33" spans="3:6" ht="15.75" x14ac:dyDescent="0.25">
      <c r="C33" s="71" t="s">
        <v>22</v>
      </c>
      <c r="D33" s="72">
        <v>51500</v>
      </c>
      <c r="E33" s="59">
        <v>0</v>
      </c>
      <c r="F33" s="55"/>
    </row>
    <row r="34" spans="3:6" ht="15.75" x14ac:dyDescent="0.25">
      <c r="C34" s="71" t="s">
        <v>23</v>
      </c>
      <c r="D34" s="72">
        <v>112462</v>
      </c>
      <c r="E34" s="59">
        <v>0</v>
      </c>
      <c r="F34" s="55"/>
    </row>
    <row r="35" spans="3:6" ht="15.75" x14ac:dyDescent="0.25">
      <c r="C35" s="71" t="s">
        <v>24</v>
      </c>
      <c r="D35" s="72">
        <v>3314741.74</v>
      </c>
      <c r="E35" s="59">
        <v>0</v>
      </c>
      <c r="F35" s="55"/>
    </row>
    <row r="36" spans="3:6" ht="15.75" x14ac:dyDescent="0.25">
      <c r="C36" s="71" t="s">
        <v>25</v>
      </c>
      <c r="D36" s="72">
        <v>0</v>
      </c>
      <c r="E36" s="59">
        <v>0</v>
      </c>
      <c r="F36" s="55"/>
    </row>
    <row r="37" spans="3:6" ht="15.75" x14ac:dyDescent="0.25">
      <c r="C37" s="71" t="s">
        <v>26</v>
      </c>
      <c r="D37" s="72">
        <v>985830.27</v>
      </c>
      <c r="E37" s="59">
        <v>0</v>
      </c>
      <c r="F37" s="55"/>
    </row>
    <row r="38" spans="3:6" ht="15.75" x14ac:dyDescent="0.25">
      <c r="C38" s="69" t="s">
        <v>27</v>
      </c>
      <c r="D38" s="70">
        <f>+D39+D40+D41+D42+D43+D44+D45+D46</f>
        <v>0</v>
      </c>
      <c r="E38" s="59">
        <v>0</v>
      </c>
      <c r="F38" s="55"/>
    </row>
    <row r="39" spans="3:6" ht="15.75" x14ac:dyDescent="0.25">
      <c r="C39" s="71" t="s">
        <v>28</v>
      </c>
      <c r="D39" s="72">
        <v>0</v>
      </c>
      <c r="E39" s="59">
        <v>0</v>
      </c>
      <c r="F39" s="55"/>
    </row>
    <row r="40" spans="3:6" ht="15.75" x14ac:dyDescent="0.25">
      <c r="C40" s="71" t="s">
        <v>29</v>
      </c>
      <c r="D40" s="72">
        <v>0</v>
      </c>
      <c r="E40" s="59">
        <v>0</v>
      </c>
      <c r="F40" s="55"/>
    </row>
    <row r="41" spans="3:6" ht="15.75" x14ac:dyDescent="0.25">
      <c r="C41" s="71" t="s">
        <v>30</v>
      </c>
      <c r="D41" s="72">
        <v>0</v>
      </c>
      <c r="E41" s="59">
        <v>0</v>
      </c>
      <c r="F41" s="55"/>
    </row>
    <row r="42" spans="3:6" ht="15.75" x14ac:dyDescent="0.25">
      <c r="C42" s="71" t="s">
        <v>31</v>
      </c>
      <c r="D42" s="72">
        <v>0</v>
      </c>
      <c r="E42" s="59">
        <v>0</v>
      </c>
      <c r="F42" s="55"/>
    </row>
    <row r="43" spans="3:6" ht="15.75" x14ac:dyDescent="0.25">
      <c r="C43" s="71" t="s">
        <v>32</v>
      </c>
      <c r="D43" s="72">
        <v>0</v>
      </c>
      <c r="E43" s="59">
        <v>0</v>
      </c>
      <c r="F43" s="55"/>
    </row>
    <row r="44" spans="3:6" ht="15.75" x14ac:dyDescent="0.25">
      <c r="C44" s="71" t="s">
        <v>33</v>
      </c>
      <c r="D44" s="72">
        <v>0</v>
      </c>
      <c r="E44" s="59">
        <v>0</v>
      </c>
      <c r="F44" s="55"/>
    </row>
    <row r="45" spans="3:6" ht="15.75" x14ac:dyDescent="0.25">
      <c r="C45" s="71" t="s">
        <v>34</v>
      </c>
      <c r="D45" s="72">
        <v>0</v>
      </c>
      <c r="E45" s="59">
        <v>0</v>
      </c>
      <c r="F45" s="55"/>
    </row>
    <row r="46" spans="3:6" ht="15.75" x14ac:dyDescent="0.25">
      <c r="C46" s="71" t="s">
        <v>35</v>
      </c>
      <c r="D46" s="72">
        <v>0</v>
      </c>
      <c r="E46" s="59">
        <v>0</v>
      </c>
      <c r="F46" s="55"/>
    </row>
    <row r="47" spans="3:6" ht="15.75" x14ac:dyDescent="0.25">
      <c r="C47" s="69" t="s">
        <v>36</v>
      </c>
      <c r="D47" s="70">
        <f>+D48+D49+D50+D51+D52+D53</f>
        <v>0</v>
      </c>
      <c r="E47" s="59">
        <v>0</v>
      </c>
      <c r="F47" s="55"/>
    </row>
    <row r="48" spans="3:6" ht="15.75" x14ac:dyDescent="0.25">
      <c r="C48" s="71" t="s">
        <v>37</v>
      </c>
      <c r="D48" s="72">
        <v>0</v>
      </c>
      <c r="E48" s="59">
        <v>0</v>
      </c>
      <c r="F48" s="55"/>
    </row>
    <row r="49" spans="3:6" ht="15.75" x14ac:dyDescent="0.25">
      <c r="C49" s="71" t="s">
        <v>38</v>
      </c>
      <c r="D49" s="72">
        <v>0</v>
      </c>
      <c r="E49" s="59">
        <v>0</v>
      </c>
      <c r="F49" s="55"/>
    </row>
    <row r="50" spans="3:6" ht="15.75" x14ac:dyDescent="0.25">
      <c r="C50" s="71" t="s">
        <v>39</v>
      </c>
      <c r="D50" s="72">
        <v>0</v>
      </c>
      <c r="E50" s="59">
        <v>0</v>
      </c>
      <c r="F50" s="55"/>
    </row>
    <row r="51" spans="3:6" ht="15.75" x14ac:dyDescent="0.25">
      <c r="C51" s="71" t="s">
        <v>40</v>
      </c>
      <c r="D51" s="72">
        <v>0</v>
      </c>
      <c r="E51" s="59">
        <v>0</v>
      </c>
      <c r="F51" s="55"/>
    </row>
    <row r="52" spans="3:6" ht="15.75" x14ac:dyDescent="0.25">
      <c r="C52" s="71" t="s">
        <v>41</v>
      </c>
      <c r="D52" s="72">
        <v>0</v>
      </c>
      <c r="E52" s="59">
        <v>0</v>
      </c>
      <c r="F52" s="55"/>
    </row>
    <row r="53" spans="3:6" ht="15.75" x14ac:dyDescent="0.25">
      <c r="C53" s="71" t="s">
        <v>42</v>
      </c>
      <c r="D53" s="72">
        <v>0</v>
      </c>
      <c r="E53" s="59">
        <v>0</v>
      </c>
      <c r="F53" s="55"/>
    </row>
    <row r="54" spans="3:6" ht="15.75" x14ac:dyDescent="0.25">
      <c r="C54" s="69" t="s">
        <v>43</v>
      </c>
      <c r="D54" s="70">
        <f>+D55+D56+D57+D58+D59+D60+D61+D62+D63</f>
        <v>75677632.670000002</v>
      </c>
      <c r="E54" s="59">
        <f>+E55+E56+E57+E58+E59+E60+E61+E62+E63</f>
        <v>0</v>
      </c>
      <c r="F54" s="55"/>
    </row>
    <row r="55" spans="3:6" ht="15.75" x14ac:dyDescent="0.25">
      <c r="C55" s="71" t="s">
        <v>44</v>
      </c>
      <c r="D55" s="72">
        <v>16215579.5</v>
      </c>
      <c r="E55" s="59">
        <v>0</v>
      </c>
      <c r="F55" s="55"/>
    </row>
    <row r="56" spans="3:6" ht="15.75" x14ac:dyDescent="0.25">
      <c r="C56" s="71" t="s">
        <v>45</v>
      </c>
      <c r="D56" s="72">
        <v>304766.82</v>
      </c>
      <c r="E56" s="59">
        <v>0</v>
      </c>
      <c r="F56" s="55"/>
    </row>
    <row r="57" spans="3:6" ht="15.75" x14ac:dyDescent="0.25">
      <c r="C57" s="71" t="s">
        <v>46</v>
      </c>
      <c r="D57" s="72">
        <v>363300.6</v>
      </c>
      <c r="E57" s="59">
        <v>0</v>
      </c>
      <c r="F57" s="55"/>
    </row>
    <row r="58" spans="3:6" ht="15.75" x14ac:dyDescent="0.25">
      <c r="C58" s="71" t="s">
        <v>47</v>
      </c>
      <c r="D58" s="72">
        <v>50001349.75</v>
      </c>
      <c r="E58" s="59">
        <v>0</v>
      </c>
      <c r="F58" s="55"/>
    </row>
    <row r="59" spans="3:6" ht="15.75" x14ac:dyDescent="0.25">
      <c r="C59" s="71" t="s">
        <v>48</v>
      </c>
      <c r="D59" s="72">
        <v>5544000</v>
      </c>
      <c r="E59" s="59">
        <v>0</v>
      </c>
      <c r="F59" s="55"/>
    </row>
    <row r="60" spans="3:6" ht="15.75" x14ac:dyDescent="0.25">
      <c r="C60" s="71" t="s">
        <v>49</v>
      </c>
      <c r="D60" s="72">
        <v>100000</v>
      </c>
      <c r="E60" s="59">
        <v>0</v>
      </c>
      <c r="F60" s="55"/>
    </row>
    <row r="61" spans="3:6" ht="15.75" x14ac:dyDescent="0.25">
      <c r="C61" s="71" t="s">
        <v>50</v>
      </c>
      <c r="D61" s="72">
        <v>0</v>
      </c>
      <c r="E61" s="59">
        <v>0</v>
      </c>
      <c r="F61" s="55"/>
    </row>
    <row r="62" spans="3:6" ht="15.75" x14ac:dyDescent="0.25">
      <c r="C62" s="71" t="s">
        <v>51</v>
      </c>
      <c r="D62" s="72">
        <v>3148636</v>
      </c>
      <c r="E62" s="59">
        <v>0</v>
      </c>
      <c r="F62" s="55"/>
    </row>
    <row r="63" spans="3:6" ht="15.75" x14ac:dyDescent="0.25">
      <c r="C63" s="71" t="s">
        <v>52</v>
      </c>
      <c r="D63" s="72">
        <v>0</v>
      </c>
      <c r="E63" s="59">
        <v>0</v>
      </c>
      <c r="F63" s="55"/>
    </row>
    <row r="64" spans="3:6" ht="15.75" x14ac:dyDescent="0.25">
      <c r="C64" s="69" t="s">
        <v>53</v>
      </c>
      <c r="D64" s="70">
        <f>+D65+D66+D67+D68</f>
        <v>2800000</v>
      </c>
      <c r="E64" s="59">
        <f>+E65+E66+E67+E68</f>
        <v>0</v>
      </c>
      <c r="F64" s="55"/>
    </row>
    <row r="65" spans="3:6" ht="15.75" x14ac:dyDescent="0.25">
      <c r="C65" s="71" t="s">
        <v>54</v>
      </c>
      <c r="D65" s="72">
        <v>2800000</v>
      </c>
      <c r="E65" s="59">
        <v>0</v>
      </c>
      <c r="F65" s="55"/>
    </row>
    <row r="66" spans="3:6" ht="15.75" x14ac:dyDescent="0.25">
      <c r="C66" s="71" t="s">
        <v>55</v>
      </c>
      <c r="D66" s="72">
        <v>0</v>
      </c>
      <c r="E66" s="59">
        <v>0</v>
      </c>
      <c r="F66" s="55"/>
    </row>
    <row r="67" spans="3:6" ht="15.75" x14ac:dyDescent="0.25">
      <c r="C67" s="71" t="s">
        <v>56</v>
      </c>
      <c r="D67" s="72">
        <v>0</v>
      </c>
      <c r="E67" s="59">
        <v>0</v>
      </c>
      <c r="F67" s="55"/>
    </row>
    <row r="68" spans="3:6" ht="15.75" x14ac:dyDescent="0.25">
      <c r="C68" s="71" t="s">
        <v>57</v>
      </c>
      <c r="D68" s="72">
        <v>0</v>
      </c>
      <c r="E68" s="59">
        <v>0</v>
      </c>
      <c r="F68" s="55"/>
    </row>
    <row r="69" spans="3:6" ht="15.75" x14ac:dyDescent="0.25">
      <c r="C69" s="69" t="s">
        <v>58</v>
      </c>
      <c r="D69" s="70">
        <f>+D70+D71</f>
        <v>0</v>
      </c>
      <c r="E69" s="59">
        <f>+E70+E71</f>
        <v>0</v>
      </c>
      <c r="F69" s="55"/>
    </row>
    <row r="70" spans="3:6" ht="15.75" x14ac:dyDescent="0.25">
      <c r="C70" s="71" t="s">
        <v>59</v>
      </c>
      <c r="D70" s="72">
        <v>0</v>
      </c>
      <c r="E70" s="59">
        <v>0</v>
      </c>
      <c r="F70" s="55"/>
    </row>
    <row r="71" spans="3:6" ht="15.75" x14ac:dyDescent="0.25">
      <c r="C71" s="71" t="s">
        <v>60</v>
      </c>
      <c r="D71" s="72">
        <v>0</v>
      </c>
      <c r="E71" s="59">
        <v>0</v>
      </c>
      <c r="F71" s="55"/>
    </row>
    <row r="72" spans="3:6" ht="15.75" x14ac:dyDescent="0.25">
      <c r="C72" s="69" t="s">
        <v>61</v>
      </c>
      <c r="D72" s="70">
        <f>+D73+D74+D75</f>
        <v>0</v>
      </c>
      <c r="E72" s="59">
        <f>+E73+E74+E75</f>
        <v>0</v>
      </c>
      <c r="F72" s="55"/>
    </row>
    <row r="73" spans="3:6" ht="15.75" x14ac:dyDescent="0.25">
      <c r="C73" s="71" t="s">
        <v>62</v>
      </c>
      <c r="D73" s="72">
        <v>0</v>
      </c>
      <c r="E73" s="59">
        <v>0</v>
      </c>
      <c r="F73" s="59"/>
    </row>
    <row r="74" spans="3:6" ht="15.75" x14ac:dyDescent="0.25">
      <c r="C74" s="71" t="s">
        <v>63</v>
      </c>
      <c r="D74" s="72">
        <v>0</v>
      </c>
      <c r="E74" s="59">
        <v>0</v>
      </c>
      <c r="F74" s="59"/>
    </row>
    <row r="75" spans="3:6" ht="15.75" x14ac:dyDescent="0.25">
      <c r="C75" s="71" t="s">
        <v>64</v>
      </c>
      <c r="D75" s="72">
        <v>0</v>
      </c>
      <c r="E75" s="59">
        <v>0</v>
      </c>
      <c r="F75" s="59"/>
    </row>
    <row r="76" spans="3:6" ht="15.75" x14ac:dyDescent="0.25">
      <c r="C76" s="66" t="s">
        <v>67</v>
      </c>
      <c r="D76" s="67">
        <f>+D77+D80+D83</f>
        <v>0</v>
      </c>
      <c r="E76" s="59">
        <f>+E77+E80+E83</f>
        <v>0</v>
      </c>
      <c r="F76" s="59"/>
    </row>
    <row r="77" spans="3:6" ht="15.75" x14ac:dyDescent="0.25">
      <c r="C77" s="69" t="s">
        <v>68</v>
      </c>
      <c r="D77" s="70">
        <f>+D78+D79</f>
        <v>0</v>
      </c>
      <c r="E77" s="59">
        <f>+E78+E79</f>
        <v>0</v>
      </c>
      <c r="F77" s="55"/>
    </row>
    <row r="78" spans="3:6" ht="15.75" x14ac:dyDescent="0.25">
      <c r="C78" s="71" t="s">
        <v>69</v>
      </c>
      <c r="D78" s="72">
        <v>0</v>
      </c>
      <c r="E78" s="59">
        <v>0</v>
      </c>
      <c r="F78" s="55"/>
    </row>
    <row r="79" spans="3:6" ht="15.75" x14ac:dyDescent="0.25">
      <c r="C79" s="71" t="s">
        <v>70</v>
      </c>
      <c r="D79" s="72">
        <v>0</v>
      </c>
      <c r="E79" s="59">
        <v>0</v>
      </c>
      <c r="F79" s="55"/>
    </row>
    <row r="80" spans="3:6" ht="15.75" x14ac:dyDescent="0.25">
      <c r="C80" s="69" t="s">
        <v>71</v>
      </c>
      <c r="D80" s="70">
        <f>+D81+D82</f>
        <v>0</v>
      </c>
      <c r="E80" s="59">
        <f>+E81+E82</f>
        <v>0</v>
      </c>
      <c r="F80" s="55"/>
    </row>
    <row r="81" spans="3:7" ht="15.75" x14ac:dyDescent="0.25">
      <c r="C81" s="71" t="s">
        <v>72</v>
      </c>
      <c r="D81" s="72">
        <v>0</v>
      </c>
      <c r="E81" s="59">
        <v>0</v>
      </c>
      <c r="F81" s="55"/>
    </row>
    <row r="82" spans="3:7" ht="15.75" x14ac:dyDescent="0.25">
      <c r="C82" s="71" t="s">
        <v>73</v>
      </c>
      <c r="D82" s="72">
        <v>0</v>
      </c>
      <c r="E82" s="59">
        <v>0</v>
      </c>
      <c r="F82" s="55"/>
    </row>
    <row r="83" spans="3:7" ht="15.75" x14ac:dyDescent="0.25">
      <c r="C83" s="69" t="s">
        <v>74</v>
      </c>
      <c r="D83" s="70">
        <f>+D84</f>
        <v>0</v>
      </c>
      <c r="E83" s="59">
        <f>+E84</f>
        <v>0</v>
      </c>
      <c r="F83" s="55"/>
    </row>
    <row r="84" spans="3:7" ht="15.75" x14ac:dyDescent="0.25">
      <c r="C84" s="71" t="s">
        <v>75</v>
      </c>
      <c r="D84" s="72">
        <v>0</v>
      </c>
      <c r="E84" s="59">
        <v>0</v>
      </c>
      <c r="F84" s="55"/>
    </row>
    <row r="85" spans="3:7" ht="15.75" x14ac:dyDescent="0.25">
      <c r="C85" s="74" t="s">
        <v>65</v>
      </c>
      <c r="D85" s="75">
        <f>+D76+D11</f>
        <v>197303584</v>
      </c>
      <c r="E85" s="76">
        <f>+E76+E11</f>
        <v>0</v>
      </c>
      <c r="F85" s="55"/>
    </row>
    <row r="86" spans="3:7" ht="15.75" x14ac:dyDescent="0.25">
      <c r="C86" s="65" t="s">
        <v>116</v>
      </c>
      <c r="D86" s="55"/>
      <c r="E86" s="55"/>
      <c r="F86" s="55"/>
    </row>
    <row r="87" spans="3:7" ht="15.75" x14ac:dyDescent="0.25">
      <c r="C87" s="55"/>
      <c r="D87" s="55"/>
      <c r="E87" s="55"/>
      <c r="F87" s="55"/>
    </row>
    <row r="88" spans="3:7" ht="15.75" x14ac:dyDescent="0.25">
      <c r="C88" s="55"/>
      <c r="D88" s="55"/>
      <c r="E88" s="55"/>
      <c r="F88" s="55"/>
    </row>
    <row r="89" spans="3:7" ht="16.5" thickBot="1" x14ac:dyDescent="0.3">
      <c r="C89" s="55"/>
      <c r="D89" s="55"/>
      <c r="E89" s="55"/>
      <c r="F89" s="55"/>
    </row>
    <row r="90" spans="3:7" ht="26.25" customHeight="1" thickBot="1" x14ac:dyDescent="0.3">
      <c r="C90" s="60" t="s">
        <v>107</v>
      </c>
      <c r="D90" s="55"/>
      <c r="E90" s="55"/>
      <c r="F90" s="55"/>
    </row>
    <row r="91" spans="3:7" ht="33.75" customHeight="1" thickBot="1" x14ac:dyDescent="0.3">
      <c r="C91" s="61" t="s">
        <v>108</v>
      </c>
      <c r="D91" s="55"/>
      <c r="E91" s="55"/>
      <c r="F91" s="55"/>
    </row>
    <row r="92" spans="3:7" ht="63.75" thickBot="1" x14ac:dyDescent="0.3">
      <c r="C92" s="62" t="s">
        <v>109</v>
      </c>
      <c r="D92" s="55"/>
      <c r="E92" s="55"/>
      <c r="F92" s="55"/>
    </row>
    <row r="93" spans="3:7" ht="15.75" x14ac:dyDescent="0.25">
      <c r="C93" s="79"/>
      <c r="D93" s="55"/>
      <c r="E93" s="55"/>
      <c r="F93" s="55"/>
    </row>
    <row r="94" spans="3:7" ht="15.75" x14ac:dyDescent="0.25">
      <c r="C94" s="55"/>
      <c r="D94" s="55"/>
      <c r="E94" s="55"/>
      <c r="F94" s="55"/>
    </row>
    <row r="95" spans="3:7" ht="18.75" x14ac:dyDescent="0.3">
      <c r="C95" s="86" t="s">
        <v>106</v>
      </c>
      <c r="D95" s="86"/>
      <c r="E95" s="44" t="s">
        <v>98</v>
      </c>
      <c r="F95" s="44"/>
      <c r="G95" s="33"/>
    </row>
    <row r="96" spans="3:7" ht="15.75" x14ac:dyDescent="0.25">
      <c r="C96" s="86" t="s">
        <v>101</v>
      </c>
      <c r="D96" s="86"/>
      <c r="E96" s="44" t="s">
        <v>105</v>
      </c>
      <c r="F96" s="44"/>
      <c r="G96" s="34"/>
    </row>
    <row r="97" spans="3:7" ht="18.75" customHeight="1" x14ac:dyDescent="0.25">
      <c r="C97" s="86" t="s">
        <v>104</v>
      </c>
      <c r="D97" s="86"/>
      <c r="E97" s="44" t="s">
        <v>102</v>
      </c>
      <c r="F97" s="44"/>
      <c r="G97" s="34"/>
    </row>
    <row r="98" spans="3:7" ht="18.75" customHeight="1" x14ac:dyDescent="0.25">
      <c r="C98" s="77"/>
      <c r="D98" s="77"/>
      <c r="E98" s="44"/>
      <c r="F98" s="44"/>
      <c r="G98" s="78"/>
    </row>
    <row r="99" spans="3:7" ht="18.75" x14ac:dyDescent="0.3">
      <c r="C99" s="85" t="s">
        <v>103</v>
      </c>
      <c r="D99" s="85"/>
      <c r="E99" s="85"/>
      <c r="F99" s="85"/>
      <c r="G99" s="18"/>
    </row>
    <row r="100" spans="3:7" ht="18.75" x14ac:dyDescent="0.3">
      <c r="C100" s="85" t="s">
        <v>99</v>
      </c>
      <c r="D100" s="85"/>
      <c r="E100" s="85"/>
      <c r="F100" s="85"/>
      <c r="G100" s="18"/>
    </row>
    <row r="101" spans="3:7" ht="18.75" x14ac:dyDescent="0.3">
      <c r="C101" s="85" t="s">
        <v>100</v>
      </c>
      <c r="D101" s="85"/>
      <c r="E101" s="85"/>
      <c r="F101" s="85"/>
      <c r="G101" s="30"/>
    </row>
    <row r="102" spans="3:7" ht="15.75" x14ac:dyDescent="0.25">
      <c r="C102" s="35"/>
      <c r="D102" s="31"/>
      <c r="E102" s="32"/>
      <c r="F102" s="32"/>
      <c r="G102" s="31"/>
    </row>
  </sheetData>
  <protectedRanges>
    <protectedRange sqref="C99 F99" name="Rango1_1_1_1_2_1_1_1"/>
  </protectedRanges>
  <mergeCells count="14">
    <mergeCell ref="C4:E4"/>
    <mergeCell ref="C3:E3"/>
    <mergeCell ref="C7:E7"/>
    <mergeCell ref="C9:C10"/>
    <mergeCell ref="D9:D10"/>
    <mergeCell ref="E9:E10"/>
    <mergeCell ref="C6:E6"/>
    <mergeCell ref="C5:E5"/>
    <mergeCell ref="C100:F100"/>
    <mergeCell ref="C101:F101"/>
    <mergeCell ref="C95:D95"/>
    <mergeCell ref="C96:D96"/>
    <mergeCell ref="C97:D97"/>
    <mergeCell ref="C99:F99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W91"/>
  <sheetViews>
    <sheetView showGridLines="0" tabSelected="1" topLeftCell="G1" workbookViewId="0">
      <selection activeCell="T86" sqref="T86"/>
    </sheetView>
  </sheetViews>
  <sheetFormatPr defaultColWidth="11.42578125" defaultRowHeight="15" x14ac:dyDescent="0.25"/>
  <cols>
    <col min="1" max="1" width="7.7109375" customWidth="1"/>
    <col min="2" max="2" width="8.140625" customWidth="1"/>
    <col min="3" max="3" width="6.28515625" customWidth="1"/>
    <col min="4" max="4" width="92.140625" customWidth="1"/>
    <col min="5" max="5" width="17" customWidth="1"/>
    <col min="6" max="6" width="16.5703125" customWidth="1"/>
    <col min="7" max="7" width="12" customWidth="1"/>
    <col min="8" max="8" width="14" customWidth="1"/>
    <col min="9" max="9" width="13.85546875" customWidth="1"/>
    <col min="10" max="10" width="12.85546875" customWidth="1"/>
    <col min="11" max="11" width="13.28515625" customWidth="1"/>
    <col min="12" max="12" width="14.5703125" customWidth="1"/>
    <col min="13" max="13" width="13.85546875" customWidth="1"/>
    <col min="14" max="14" width="12.5703125" customWidth="1"/>
    <col min="15" max="15" width="10.85546875" customWidth="1"/>
    <col min="16" max="16" width="10.5703125" customWidth="1"/>
    <col min="17" max="18" width="10.85546875" customWidth="1"/>
    <col min="19" max="19" width="14.140625" customWidth="1"/>
  </cols>
  <sheetData>
    <row r="2" spans="4:20" ht="28.5" customHeight="1" x14ac:dyDescent="0.25">
      <c r="D2" s="96" t="s">
        <v>94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4:20" ht="21" customHeight="1" x14ac:dyDescent="0.25">
      <c r="D3" s="98" t="s">
        <v>95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4:20" ht="15.75" x14ac:dyDescent="0.25">
      <c r="D4" s="94" t="s">
        <v>96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4:20" ht="15.75" customHeight="1" x14ac:dyDescent="0.25">
      <c r="D5" s="103" t="s">
        <v>91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</row>
    <row r="6" spans="4:20" ht="15.75" customHeight="1" x14ac:dyDescent="0.25">
      <c r="D6" s="88" t="s">
        <v>76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</row>
    <row r="7" spans="4:20" ht="11.25" customHeight="1" x14ac:dyDescent="0.25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4:20" ht="25.5" customHeight="1" x14ac:dyDescent="0.25">
      <c r="D8" s="100" t="s">
        <v>66</v>
      </c>
      <c r="E8" s="101" t="s">
        <v>93</v>
      </c>
      <c r="F8" s="101" t="s">
        <v>92</v>
      </c>
      <c r="G8" s="105" t="s">
        <v>90</v>
      </c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7"/>
    </row>
    <row r="9" spans="4:20" x14ac:dyDescent="0.25">
      <c r="D9" s="100"/>
      <c r="E9" s="102"/>
      <c r="F9" s="102"/>
      <c r="G9" s="13" t="s">
        <v>78</v>
      </c>
      <c r="H9" s="13" t="s">
        <v>79</v>
      </c>
      <c r="I9" s="13" t="s">
        <v>80</v>
      </c>
      <c r="J9" s="13" t="s">
        <v>81</v>
      </c>
      <c r="K9" s="14" t="s">
        <v>82</v>
      </c>
      <c r="L9" s="13" t="s">
        <v>83</v>
      </c>
      <c r="M9" s="14" t="s">
        <v>84</v>
      </c>
      <c r="N9" s="13" t="s">
        <v>85</v>
      </c>
      <c r="O9" s="13" t="s">
        <v>86</v>
      </c>
      <c r="P9" s="13" t="s">
        <v>87</v>
      </c>
      <c r="Q9" s="13" t="s">
        <v>88</v>
      </c>
      <c r="R9" s="14" t="s">
        <v>89</v>
      </c>
      <c r="S9" s="13" t="s">
        <v>77</v>
      </c>
    </row>
    <row r="10" spans="4:20" x14ac:dyDescent="0.25">
      <c r="D10" s="1" t="s">
        <v>0</v>
      </c>
      <c r="E10" s="41">
        <f>+E11+E17+E27+E37+E46+E53+E63+E68+E71+E75</f>
        <v>197303584</v>
      </c>
      <c r="F10" s="2">
        <f>+F11+F17+F27+F37+F46+F53+F64+F68+F71+F75</f>
        <v>0</v>
      </c>
      <c r="G10" s="2">
        <f t="shared" ref="G10:R10" si="0">+G11+G17+G27+G37+G46+G53+G64+G68+G71+G75</f>
        <v>0</v>
      </c>
      <c r="H10" s="41">
        <f t="shared" si="0"/>
        <v>10957261.520000001</v>
      </c>
      <c r="I10" s="41">
        <f t="shared" si="0"/>
        <v>6782299.7300000004</v>
      </c>
      <c r="J10" s="41">
        <f t="shared" si="0"/>
        <v>6848367.3399999999</v>
      </c>
      <c r="K10" s="41">
        <f t="shared" si="0"/>
        <v>7119177.9199999999</v>
      </c>
      <c r="L10" s="41">
        <f t="shared" si="0"/>
        <v>35165836.960000001</v>
      </c>
      <c r="M10" s="41">
        <f>+M11+M17+M27+M37+M46+M53+M64+M68+M71+M75</f>
        <v>7567434.7700000005</v>
      </c>
      <c r="N10" s="41">
        <f t="shared" si="0"/>
        <v>0</v>
      </c>
      <c r="O10" s="41">
        <f t="shared" si="0"/>
        <v>0</v>
      </c>
      <c r="P10" s="41">
        <f t="shared" si="0"/>
        <v>0</v>
      </c>
      <c r="Q10" s="41">
        <f t="shared" si="0"/>
        <v>0</v>
      </c>
      <c r="R10" s="41">
        <f t="shared" si="0"/>
        <v>0</v>
      </c>
      <c r="S10" s="41">
        <f>+G10+H10+I10+J10+K10+L10+M10+N10+O10+P10+Q10+R10</f>
        <v>74440378.239999995</v>
      </c>
    </row>
    <row r="11" spans="4:20" x14ac:dyDescent="0.25">
      <c r="D11" s="3" t="s">
        <v>1</v>
      </c>
      <c r="E11" s="42">
        <f>+E12+E13+E14+E15+E16</f>
        <v>82038945</v>
      </c>
      <c r="F11" s="4">
        <f>+F12+F13+F14+F15+F16</f>
        <v>0</v>
      </c>
      <c r="G11" s="38">
        <f t="shared" ref="G11:R11" si="1">+G12+G13+G14+G15+G16</f>
        <v>0</v>
      </c>
      <c r="H11" s="38">
        <f t="shared" si="1"/>
        <v>10903343.520000001</v>
      </c>
      <c r="I11" s="38">
        <f t="shared" si="1"/>
        <v>6225821.7300000004</v>
      </c>
      <c r="J11" s="38">
        <f t="shared" si="1"/>
        <v>6705160.1600000001</v>
      </c>
      <c r="K11" s="38">
        <f t="shared" si="1"/>
        <v>6626588.4199999999</v>
      </c>
      <c r="L11" s="38">
        <f t="shared" si="1"/>
        <v>6562235.6600000001</v>
      </c>
      <c r="M11" s="38">
        <f t="shared" si="1"/>
        <v>6709124.7700000005</v>
      </c>
      <c r="N11" s="38">
        <f t="shared" si="1"/>
        <v>0</v>
      </c>
      <c r="O11" s="38">
        <f t="shared" si="1"/>
        <v>0</v>
      </c>
      <c r="P11" s="38">
        <f t="shared" si="1"/>
        <v>0</v>
      </c>
      <c r="Q11" s="38">
        <f t="shared" si="1"/>
        <v>0</v>
      </c>
      <c r="R11" s="38">
        <f t="shared" si="1"/>
        <v>0</v>
      </c>
      <c r="S11" s="38">
        <f t="shared" ref="S11:S74" si="2">+G11+H11+I11+J11+K11+L11+M11+N11+O11+P11+Q11+R11</f>
        <v>43732274.259999998</v>
      </c>
    </row>
    <row r="12" spans="4:20" x14ac:dyDescent="0.25">
      <c r="D12" s="5" t="s">
        <v>2</v>
      </c>
      <c r="E12" s="43">
        <v>68812500</v>
      </c>
      <c r="F12" s="6">
        <v>0</v>
      </c>
      <c r="G12" s="36">
        <v>0</v>
      </c>
      <c r="H12" s="36">
        <v>9485516.120000001</v>
      </c>
      <c r="I12" s="36">
        <v>5421000</v>
      </c>
      <c r="J12" s="36">
        <v>4936000</v>
      </c>
      <c r="K12" s="36">
        <v>5527000</v>
      </c>
      <c r="L12" s="36">
        <v>5472000</v>
      </c>
      <c r="M12" s="36">
        <v>5633121.8200000003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f t="shared" si="2"/>
        <v>36474637.939999998</v>
      </c>
    </row>
    <row r="13" spans="4:20" x14ac:dyDescent="0.25">
      <c r="D13" s="5" t="s">
        <v>3</v>
      </c>
      <c r="E13" s="43">
        <v>3600000</v>
      </c>
      <c r="F13" s="6">
        <v>0</v>
      </c>
      <c r="G13" s="36">
        <v>0</v>
      </c>
      <c r="H13" s="37">
        <v>0</v>
      </c>
      <c r="I13" s="36">
        <v>0</v>
      </c>
      <c r="J13" s="36">
        <v>1037000</v>
      </c>
      <c r="K13" s="36">
        <v>277000</v>
      </c>
      <c r="L13" s="36">
        <v>277000</v>
      </c>
      <c r="M13" s="36">
        <v>256000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f t="shared" si="2"/>
        <v>1847000</v>
      </c>
    </row>
    <row r="14" spans="4:20" x14ac:dyDescent="0.25">
      <c r="D14" s="5" t="s">
        <v>4</v>
      </c>
      <c r="E14" s="43">
        <v>0</v>
      </c>
      <c r="F14" s="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f t="shared" si="2"/>
        <v>0</v>
      </c>
      <c r="T14" s="15"/>
    </row>
    <row r="15" spans="4:20" x14ac:dyDescent="0.25">
      <c r="D15" s="5" t="s">
        <v>5</v>
      </c>
      <c r="E15" s="43">
        <v>0</v>
      </c>
      <c r="F15" s="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f t="shared" si="2"/>
        <v>0</v>
      </c>
    </row>
    <row r="16" spans="4:20" x14ac:dyDescent="0.25">
      <c r="D16" s="5" t="s">
        <v>6</v>
      </c>
      <c r="E16" s="43">
        <v>9626445</v>
      </c>
      <c r="F16" s="6">
        <v>0</v>
      </c>
      <c r="G16" s="36">
        <v>0</v>
      </c>
      <c r="H16" s="36">
        <v>1417827.4</v>
      </c>
      <c r="I16" s="36">
        <v>804821.73</v>
      </c>
      <c r="J16" s="36">
        <v>732160.16</v>
      </c>
      <c r="K16" s="36">
        <v>822588.42</v>
      </c>
      <c r="L16" s="36">
        <v>813235.65999999992</v>
      </c>
      <c r="M16" s="36">
        <v>820002.95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f t="shared" si="2"/>
        <v>5410636.3200000003</v>
      </c>
    </row>
    <row r="17" spans="4:23" x14ac:dyDescent="0.25">
      <c r="D17" s="3" t="s">
        <v>7</v>
      </c>
      <c r="E17" s="42">
        <f>+E18+E19+E20+E21+E22+E23+E24+E25+E26</f>
        <v>31641420.330000002</v>
      </c>
      <c r="F17" s="4">
        <f>+F18+F19+F20+F21+F22+F23+F24+F25+F26</f>
        <v>0</v>
      </c>
      <c r="G17" s="38">
        <f t="shared" ref="G17:R17" si="3">+G18+G19+G20+G21+G22+G23+G24+G25+G26</f>
        <v>0</v>
      </c>
      <c r="H17" s="38">
        <f t="shared" si="3"/>
        <v>53918</v>
      </c>
      <c r="I17" s="38">
        <f t="shared" si="3"/>
        <v>556478</v>
      </c>
      <c r="J17" s="38">
        <f t="shared" si="3"/>
        <v>58128</v>
      </c>
      <c r="K17" s="38">
        <f t="shared" si="3"/>
        <v>472529.5</v>
      </c>
      <c r="L17" s="38">
        <f t="shared" si="3"/>
        <v>205600</v>
      </c>
      <c r="M17" s="38">
        <f t="shared" si="3"/>
        <v>843680</v>
      </c>
      <c r="N17" s="38">
        <f t="shared" si="3"/>
        <v>0</v>
      </c>
      <c r="O17" s="38">
        <f t="shared" si="3"/>
        <v>0</v>
      </c>
      <c r="P17" s="38">
        <f t="shared" si="3"/>
        <v>0</v>
      </c>
      <c r="Q17" s="38">
        <f t="shared" si="3"/>
        <v>0</v>
      </c>
      <c r="R17" s="38">
        <f t="shared" si="3"/>
        <v>0</v>
      </c>
      <c r="S17" s="38">
        <f t="shared" si="2"/>
        <v>2190333.5</v>
      </c>
    </row>
    <row r="18" spans="4:23" x14ac:dyDescent="0.25">
      <c r="D18" s="5" t="s">
        <v>8</v>
      </c>
      <c r="E18" s="43">
        <v>3855153.13</v>
      </c>
      <c r="F18" s="6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f t="shared" si="2"/>
        <v>0</v>
      </c>
    </row>
    <row r="19" spans="4:23" x14ac:dyDescent="0.25">
      <c r="D19" s="5" t="s">
        <v>9</v>
      </c>
      <c r="E19" s="43">
        <v>1060000</v>
      </c>
      <c r="F19" s="6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f t="shared" si="2"/>
        <v>0</v>
      </c>
    </row>
    <row r="20" spans="4:23" x14ac:dyDescent="0.25">
      <c r="D20" s="5" t="s">
        <v>10</v>
      </c>
      <c r="E20" s="43">
        <v>3500000</v>
      </c>
      <c r="F20" s="6">
        <v>0</v>
      </c>
      <c r="G20" s="29">
        <v>0</v>
      </c>
      <c r="H20" s="29">
        <v>0</v>
      </c>
      <c r="I20" s="29">
        <v>498350</v>
      </c>
      <c r="J20" s="29">
        <v>0</v>
      </c>
      <c r="K20" s="29">
        <v>353822.5</v>
      </c>
      <c r="L20" s="29">
        <v>0</v>
      </c>
      <c r="M20" s="29">
        <v>627405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f t="shared" si="2"/>
        <v>1479577.5</v>
      </c>
    </row>
    <row r="21" spans="4:23" x14ac:dyDescent="0.25">
      <c r="D21" s="5" t="s">
        <v>11</v>
      </c>
      <c r="E21" s="43">
        <v>580000</v>
      </c>
      <c r="F21" s="6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f t="shared" si="2"/>
        <v>0</v>
      </c>
    </row>
    <row r="22" spans="4:23" x14ac:dyDescent="0.25">
      <c r="D22" s="5" t="s">
        <v>12</v>
      </c>
      <c r="E22" s="43">
        <v>385500</v>
      </c>
      <c r="F22" s="6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f t="shared" si="2"/>
        <v>0</v>
      </c>
    </row>
    <row r="23" spans="4:23" x14ac:dyDescent="0.25">
      <c r="D23" s="5" t="s">
        <v>13</v>
      </c>
      <c r="E23" s="43">
        <v>3980000</v>
      </c>
      <c r="F23" s="6">
        <v>0</v>
      </c>
      <c r="G23" s="29">
        <v>0</v>
      </c>
      <c r="H23" s="29">
        <v>53918</v>
      </c>
      <c r="I23" s="29">
        <v>58128</v>
      </c>
      <c r="J23" s="29">
        <v>58128</v>
      </c>
      <c r="K23" s="29">
        <v>59943</v>
      </c>
      <c r="L23" s="29">
        <v>61522</v>
      </c>
      <c r="M23" s="29">
        <v>66021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f t="shared" si="2"/>
        <v>357660</v>
      </c>
    </row>
    <row r="24" spans="4:23" x14ac:dyDescent="0.25">
      <c r="D24" s="5" t="s">
        <v>14</v>
      </c>
      <c r="E24" s="43">
        <v>3139500</v>
      </c>
      <c r="F24" s="6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82600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f t="shared" si="2"/>
        <v>82600</v>
      </c>
    </row>
    <row r="25" spans="4:23" x14ac:dyDescent="0.25">
      <c r="D25" s="5" t="s">
        <v>15</v>
      </c>
      <c r="E25" s="43">
        <v>13444676.33</v>
      </c>
      <c r="F25" s="6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85000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f t="shared" si="2"/>
        <v>85000</v>
      </c>
    </row>
    <row r="26" spans="4:23" x14ac:dyDescent="0.25">
      <c r="D26" s="5" t="s">
        <v>16</v>
      </c>
      <c r="E26" s="43">
        <v>1696590.87</v>
      </c>
      <c r="F26" s="6">
        <v>0</v>
      </c>
      <c r="G26" s="29">
        <v>0</v>
      </c>
      <c r="H26" s="29">
        <v>0</v>
      </c>
      <c r="I26" s="29">
        <v>0</v>
      </c>
      <c r="J26" s="29">
        <v>0</v>
      </c>
      <c r="K26" s="29">
        <v>58764</v>
      </c>
      <c r="L26" s="29">
        <v>61478</v>
      </c>
      <c r="M26" s="29">
        <v>65254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f t="shared" si="2"/>
        <v>185496</v>
      </c>
    </row>
    <row r="27" spans="4:23" x14ac:dyDescent="0.25">
      <c r="D27" s="3" t="s">
        <v>17</v>
      </c>
      <c r="E27" s="42">
        <f>+E28+E29+E30+E31+E32+E33+E34+E35+E36</f>
        <v>5145586</v>
      </c>
      <c r="F27" s="4">
        <f>+F28+F29+F30+F31+F32+F33+F34+F35+F36</f>
        <v>0</v>
      </c>
      <c r="G27" s="38">
        <f t="shared" ref="G27:M27" si="4">+G28+G29+G30+G31+G32+G33+G34+G35+G36</f>
        <v>0</v>
      </c>
      <c r="H27" s="38">
        <f t="shared" si="4"/>
        <v>0</v>
      </c>
      <c r="I27" s="38">
        <f t="shared" si="4"/>
        <v>0</v>
      </c>
      <c r="J27" s="38">
        <f t="shared" si="4"/>
        <v>85079.180000000008</v>
      </c>
      <c r="K27" s="38">
        <f t="shared" si="4"/>
        <v>20060</v>
      </c>
      <c r="L27" s="38">
        <f t="shared" si="4"/>
        <v>61641.56</v>
      </c>
      <c r="M27" s="38">
        <f t="shared" si="4"/>
        <v>14630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38">
        <f t="shared" si="2"/>
        <v>181410.74</v>
      </c>
      <c r="T27" s="29"/>
      <c r="U27" s="29"/>
      <c r="V27" s="29"/>
      <c r="W27" s="29"/>
    </row>
    <row r="28" spans="4:23" x14ac:dyDescent="0.25">
      <c r="D28" s="5" t="s">
        <v>18</v>
      </c>
      <c r="E28" s="43">
        <v>149700</v>
      </c>
      <c r="F28" s="6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26169.58</v>
      </c>
      <c r="M28" s="29">
        <v>5880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f t="shared" si="2"/>
        <v>32049.58</v>
      </c>
    </row>
    <row r="29" spans="4:23" x14ac:dyDescent="0.25">
      <c r="D29" s="5" t="s">
        <v>19</v>
      </c>
      <c r="E29" s="43">
        <v>287030</v>
      </c>
      <c r="F29" s="6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f t="shared" si="2"/>
        <v>0</v>
      </c>
      <c r="T29" s="43"/>
      <c r="U29" s="43"/>
      <c r="V29" s="43"/>
      <c r="W29" s="43"/>
    </row>
    <row r="30" spans="4:23" x14ac:dyDescent="0.25">
      <c r="D30" s="5" t="s">
        <v>20</v>
      </c>
      <c r="E30" s="43">
        <v>217321.99</v>
      </c>
      <c r="F30" s="6">
        <v>0</v>
      </c>
      <c r="G30" s="29">
        <v>0</v>
      </c>
      <c r="H30" s="29">
        <v>0</v>
      </c>
      <c r="I30" s="29">
        <v>0</v>
      </c>
      <c r="J30" s="29">
        <v>54492.4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f t="shared" si="2"/>
        <v>54492.4</v>
      </c>
    </row>
    <row r="31" spans="4:23" x14ac:dyDescent="0.25">
      <c r="D31" s="5" t="s">
        <v>21</v>
      </c>
      <c r="E31" s="43">
        <v>27000</v>
      </c>
      <c r="F31" s="6">
        <v>0</v>
      </c>
      <c r="G31" s="29">
        <v>0</v>
      </c>
      <c r="H31" s="29">
        <v>0</v>
      </c>
      <c r="I31" s="29">
        <v>0</v>
      </c>
      <c r="J31" s="29">
        <v>3876.3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f t="shared" si="2"/>
        <v>3876.3</v>
      </c>
    </row>
    <row r="32" spans="4:23" x14ac:dyDescent="0.25">
      <c r="D32" s="5" t="s">
        <v>22</v>
      </c>
      <c r="E32" s="43">
        <v>51500</v>
      </c>
      <c r="F32" s="6">
        <v>0</v>
      </c>
      <c r="G32" s="29">
        <v>0</v>
      </c>
      <c r="H32" s="29">
        <v>0</v>
      </c>
      <c r="I32" s="29">
        <v>0</v>
      </c>
      <c r="J32" s="29">
        <v>1062</v>
      </c>
      <c r="K32" s="29">
        <v>0</v>
      </c>
      <c r="L32" s="29">
        <v>0</v>
      </c>
      <c r="M32" s="29">
        <v>8750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f t="shared" si="2"/>
        <v>9812</v>
      </c>
    </row>
    <row r="33" spans="4:19" x14ac:dyDescent="0.25">
      <c r="D33" s="5" t="s">
        <v>23</v>
      </c>
      <c r="E33" s="43">
        <v>112462</v>
      </c>
      <c r="F33" s="6">
        <v>0</v>
      </c>
      <c r="G33" s="29">
        <v>0</v>
      </c>
      <c r="H33" s="29">
        <v>0</v>
      </c>
      <c r="I33" s="29">
        <v>0</v>
      </c>
      <c r="J33" s="29">
        <v>0</v>
      </c>
      <c r="K33" s="29">
        <v>20060</v>
      </c>
      <c r="L33" s="29">
        <v>14261.48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f t="shared" si="2"/>
        <v>34321.479999999996</v>
      </c>
    </row>
    <row r="34" spans="4:19" x14ac:dyDescent="0.25">
      <c r="D34" s="5" t="s">
        <v>24</v>
      </c>
      <c r="E34" s="43">
        <v>3314741.74</v>
      </c>
      <c r="F34" s="6">
        <v>0</v>
      </c>
      <c r="G34" s="29">
        <v>0</v>
      </c>
      <c r="H34" s="29">
        <v>0</v>
      </c>
      <c r="I34" s="29">
        <v>0</v>
      </c>
      <c r="J34" s="29">
        <v>1194.1600000000001</v>
      </c>
      <c r="K34" s="29">
        <v>0</v>
      </c>
      <c r="L34" s="29">
        <v>18880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f t="shared" si="2"/>
        <v>20074.16</v>
      </c>
    </row>
    <row r="35" spans="4:19" x14ac:dyDescent="0.25">
      <c r="D35" s="5" t="s">
        <v>25</v>
      </c>
      <c r="E35" s="43">
        <v>0</v>
      </c>
      <c r="F35" s="6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f t="shared" si="2"/>
        <v>0</v>
      </c>
    </row>
    <row r="36" spans="4:19" x14ac:dyDescent="0.25">
      <c r="D36" s="5" t="s">
        <v>26</v>
      </c>
      <c r="E36" s="43">
        <v>985830.27</v>
      </c>
      <c r="F36" s="6">
        <v>0</v>
      </c>
      <c r="G36" s="29">
        <v>0</v>
      </c>
      <c r="H36" s="29">
        <v>0</v>
      </c>
      <c r="I36" s="29">
        <v>0</v>
      </c>
      <c r="J36" s="29">
        <v>24454.32</v>
      </c>
      <c r="K36" s="29">
        <v>0</v>
      </c>
      <c r="L36" s="29">
        <v>2330.5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f t="shared" si="2"/>
        <v>26784.82</v>
      </c>
    </row>
    <row r="37" spans="4:19" x14ac:dyDescent="0.25">
      <c r="D37" s="3" t="s">
        <v>27</v>
      </c>
      <c r="E37" s="42">
        <f>+E38+E39+E40+E41+E42+E43+E44+E45</f>
        <v>0</v>
      </c>
      <c r="F37" s="4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f t="shared" si="2"/>
        <v>0</v>
      </c>
    </row>
    <row r="38" spans="4:19" x14ac:dyDescent="0.25">
      <c r="D38" s="5" t="s">
        <v>28</v>
      </c>
      <c r="E38" s="43">
        <v>0</v>
      </c>
      <c r="F38" s="6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f t="shared" si="2"/>
        <v>0</v>
      </c>
    </row>
    <row r="39" spans="4:19" x14ac:dyDescent="0.25">
      <c r="D39" s="5" t="s">
        <v>29</v>
      </c>
      <c r="E39" s="43">
        <v>0</v>
      </c>
      <c r="F39" s="6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f t="shared" si="2"/>
        <v>0</v>
      </c>
    </row>
    <row r="40" spans="4:19" x14ac:dyDescent="0.25">
      <c r="D40" s="5" t="s">
        <v>30</v>
      </c>
      <c r="E40" s="43">
        <v>0</v>
      </c>
      <c r="F40" s="6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f t="shared" si="2"/>
        <v>0</v>
      </c>
    </row>
    <row r="41" spans="4:19" x14ac:dyDescent="0.25">
      <c r="D41" s="5" t="s">
        <v>31</v>
      </c>
      <c r="E41" s="43">
        <v>0</v>
      </c>
      <c r="F41" s="6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f t="shared" si="2"/>
        <v>0</v>
      </c>
    </row>
    <row r="42" spans="4:19" x14ac:dyDescent="0.25">
      <c r="D42" s="5" t="s">
        <v>32</v>
      </c>
      <c r="E42" s="43">
        <v>0</v>
      </c>
      <c r="F42" s="6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f t="shared" si="2"/>
        <v>0</v>
      </c>
    </row>
    <row r="43" spans="4:19" x14ac:dyDescent="0.25">
      <c r="D43" s="5" t="s">
        <v>33</v>
      </c>
      <c r="E43" s="43">
        <v>0</v>
      </c>
      <c r="F43" s="6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f t="shared" si="2"/>
        <v>0</v>
      </c>
    </row>
    <row r="44" spans="4:19" x14ac:dyDescent="0.25">
      <c r="D44" s="5" t="s">
        <v>34</v>
      </c>
      <c r="E44" s="43">
        <v>0</v>
      </c>
      <c r="F44" s="6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f t="shared" si="2"/>
        <v>0</v>
      </c>
    </row>
    <row r="45" spans="4:19" x14ac:dyDescent="0.25">
      <c r="D45" s="5" t="s">
        <v>35</v>
      </c>
      <c r="E45" s="43">
        <v>0</v>
      </c>
      <c r="F45" s="6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f t="shared" si="2"/>
        <v>0</v>
      </c>
    </row>
    <row r="46" spans="4:19" x14ac:dyDescent="0.25">
      <c r="D46" s="3" t="s">
        <v>36</v>
      </c>
      <c r="E46" s="42">
        <f>+E47+E48+E49+E50+E51+E52</f>
        <v>0</v>
      </c>
      <c r="F46" s="4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f t="shared" si="2"/>
        <v>0</v>
      </c>
    </row>
    <row r="47" spans="4:19" x14ac:dyDescent="0.25">
      <c r="D47" s="5" t="s">
        <v>37</v>
      </c>
      <c r="E47" s="43">
        <v>0</v>
      </c>
      <c r="F47" s="6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f t="shared" si="2"/>
        <v>0</v>
      </c>
    </row>
    <row r="48" spans="4:19" x14ac:dyDescent="0.25">
      <c r="D48" s="5" t="s">
        <v>38</v>
      </c>
      <c r="E48" s="43">
        <v>0</v>
      </c>
      <c r="F48" s="6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f t="shared" si="2"/>
        <v>0</v>
      </c>
    </row>
    <row r="49" spans="4:19" x14ac:dyDescent="0.25">
      <c r="D49" s="5" t="s">
        <v>39</v>
      </c>
      <c r="E49" s="43">
        <v>0</v>
      </c>
      <c r="F49" s="6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f t="shared" si="2"/>
        <v>0</v>
      </c>
    </row>
    <row r="50" spans="4:19" x14ac:dyDescent="0.25">
      <c r="D50" s="5" t="s">
        <v>40</v>
      </c>
      <c r="E50" s="43">
        <v>0</v>
      </c>
      <c r="F50" s="6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f t="shared" si="2"/>
        <v>0</v>
      </c>
    </row>
    <row r="51" spans="4:19" x14ac:dyDescent="0.25">
      <c r="D51" s="5" t="s">
        <v>41</v>
      </c>
      <c r="E51" s="43">
        <v>0</v>
      </c>
      <c r="F51" s="6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f t="shared" si="2"/>
        <v>0</v>
      </c>
    </row>
    <row r="52" spans="4:19" x14ac:dyDescent="0.25">
      <c r="D52" s="5" t="s">
        <v>42</v>
      </c>
      <c r="E52" s="43">
        <v>0</v>
      </c>
      <c r="F52" s="6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f t="shared" si="2"/>
        <v>0</v>
      </c>
    </row>
    <row r="53" spans="4:19" x14ac:dyDescent="0.25">
      <c r="D53" s="3" t="s">
        <v>43</v>
      </c>
      <c r="E53" s="42">
        <f>+E54+E55+E56+E57+E58+E59+E60+E61+E62</f>
        <v>75677632.670000002</v>
      </c>
      <c r="F53" s="4">
        <f>+F54+F55+F56+F57+F58+F59+F60+F61+F62</f>
        <v>0</v>
      </c>
      <c r="G53" s="29">
        <f t="shared" ref="G53:M53" si="5">+G54+G55+G56+G57+G58+G59+G60+G61+G62</f>
        <v>0</v>
      </c>
      <c r="H53" s="29">
        <f t="shared" si="5"/>
        <v>0</v>
      </c>
      <c r="I53" s="29">
        <v>0</v>
      </c>
      <c r="J53" s="29">
        <f t="shared" si="5"/>
        <v>0</v>
      </c>
      <c r="K53" s="29">
        <f t="shared" si="5"/>
        <v>0</v>
      </c>
      <c r="L53" s="38">
        <f t="shared" si="5"/>
        <v>27247799.23</v>
      </c>
      <c r="M53" s="38">
        <f t="shared" si="5"/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38">
        <f t="shared" si="2"/>
        <v>27247799.23</v>
      </c>
    </row>
    <row r="54" spans="4:19" x14ac:dyDescent="0.25">
      <c r="D54" s="5" t="s">
        <v>44</v>
      </c>
      <c r="E54" s="43">
        <v>16215579.5</v>
      </c>
      <c r="F54" s="6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4195099.21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f t="shared" si="2"/>
        <v>4195099.21</v>
      </c>
    </row>
    <row r="55" spans="4:19" x14ac:dyDescent="0.25">
      <c r="D55" s="5" t="s">
        <v>45</v>
      </c>
      <c r="E55" s="43">
        <v>304766.82</v>
      </c>
      <c r="F55" s="6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26616.82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f t="shared" si="2"/>
        <v>26616.82</v>
      </c>
    </row>
    <row r="56" spans="4:19" x14ac:dyDescent="0.25">
      <c r="D56" s="5" t="s">
        <v>46</v>
      </c>
      <c r="E56" s="43">
        <v>363300.6</v>
      </c>
      <c r="F56" s="6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12319.2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f t="shared" si="2"/>
        <v>12319.2</v>
      </c>
    </row>
    <row r="57" spans="4:19" x14ac:dyDescent="0.25">
      <c r="D57" s="5" t="s">
        <v>47</v>
      </c>
      <c r="E57" s="43">
        <v>50001349.75</v>
      </c>
      <c r="F57" s="6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22854700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f t="shared" si="2"/>
        <v>22854700</v>
      </c>
    </row>
    <row r="58" spans="4:19" x14ac:dyDescent="0.25">
      <c r="D58" s="5" t="s">
        <v>48</v>
      </c>
      <c r="E58" s="43">
        <v>5544000</v>
      </c>
      <c r="F58" s="6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159064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f t="shared" si="2"/>
        <v>159064</v>
      </c>
    </row>
    <row r="59" spans="4:19" x14ac:dyDescent="0.25">
      <c r="D59" s="5" t="s">
        <v>49</v>
      </c>
      <c r="E59" s="43">
        <v>100000</v>
      </c>
      <c r="F59" s="6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f t="shared" si="2"/>
        <v>0</v>
      </c>
    </row>
    <row r="60" spans="4:19" x14ac:dyDescent="0.25">
      <c r="D60" s="5" t="s">
        <v>50</v>
      </c>
      <c r="E60" s="43">
        <v>0</v>
      </c>
      <c r="F60" s="6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f t="shared" si="2"/>
        <v>0</v>
      </c>
    </row>
    <row r="61" spans="4:19" x14ac:dyDescent="0.25">
      <c r="D61" s="5" t="s">
        <v>51</v>
      </c>
      <c r="E61" s="43">
        <v>3148636</v>
      </c>
      <c r="F61" s="6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</row>
    <row r="62" spans="4:19" x14ac:dyDescent="0.25">
      <c r="D62" s="5" t="s">
        <v>52</v>
      </c>
      <c r="E62" s="43">
        <v>0</v>
      </c>
      <c r="F62" s="6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f t="shared" si="2"/>
        <v>0</v>
      </c>
    </row>
    <row r="63" spans="4:19" x14ac:dyDescent="0.25">
      <c r="D63" s="3" t="s">
        <v>53</v>
      </c>
      <c r="E63" s="42">
        <f>+E64+E65+E66+E67</f>
        <v>2800000</v>
      </c>
      <c r="F63" s="4">
        <f>+F64+F65+F66+F67</f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f t="shared" si="2"/>
        <v>0</v>
      </c>
    </row>
    <row r="64" spans="4:19" x14ac:dyDescent="0.25">
      <c r="D64" s="5" t="s">
        <v>54</v>
      </c>
      <c r="E64" s="43">
        <v>2800000</v>
      </c>
      <c r="F64" s="6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1088560.51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38">
        <f t="shared" si="2"/>
        <v>1088560.51</v>
      </c>
    </row>
    <row r="65" spans="4:19" x14ac:dyDescent="0.25">
      <c r="D65" s="5" t="s">
        <v>55</v>
      </c>
      <c r="E65" s="6">
        <v>0</v>
      </c>
      <c r="F65" s="6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f t="shared" si="2"/>
        <v>0</v>
      </c>
    </row>
    <row r="66" spans="4:19" x14ac:dyDescent="0.25">
      <c r="D66" s="5" t="s">
        <v>56</v>
      </c>
      <c r="E66" s="6">
        <v>0</v>
      </c>
      <c r="F66" s="6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f t="shared" si="2"/>
        <v>0</v>
      </c>
    </row>
    <row r="67" spans="4:19" x14ac:dyDescent="0.25">
      <c r="D67" s="5" t="s">
        <v>57</v>
      </c>
      <c r="E67" s="6">
        <v>0</v>
      </c>
      <c r="F67" s="6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f t="shared" si="2"/>
        <v>0</v>
      </c>
    </row>
    <row r="68" spans="4:19" x14ac:dyDescent="0.25">
      <c r="D68" s="3" t="s">
        <v>58</v>
      </c>
      <c r="E68" s="4">
        <f>+E69+E70</f>
        <v>0</v>
      </c>
      <c r="F68" s="4">
        <f>+F69+F70</f>
        <v>0</v>
      </c>
      <c r="G68" s="29">
        <f t="shared" ref="G68:R68" si="6">+G69+G70</f>
        <v>0</v>
      </c>
      <c r="H68" s="29">
        <f t="shared" si="6"/>
        <v>0</v>
      </c>
      <c r="I68" s="29">
        <f t="shared" si="6"/>
        <v>0</v>
      </c>
      <c r="J68" s="29">
        <f t="shared" si="6"/>
        <v>0</v>
      </c>
      <c r="K68" s="29">
        <f t="shared" si="6"/>
        <v>0</v>
      </c>
      <c r="L68" s="29">
        <f t="shared" si="6"/>
        <v>0</v>
      </c>
      <c r="M68" s="29">
        <f t="shared" si="6"/>
        <v>0</v>
      </c>
      <c r="N68" s="29">
        <f t="shared" si="6"/>
        <v>0</v>
      </c>
      <c r="O68" s="29">
        <f t="shared" si="6"/>
        <v>0</v>
      </c>
      <c r="P68" s="29">
        <f t="shared" si="6"/>
        <v>0</v>
      </c>
      <c r="Q68" s="29">
        <f t="shared" si="6"/>
        <v>0</v>
      </c>
      <c r="R68" s="29">
        <f t="shared" si="6"/>
        <v>0</v>
      </c>
      <c r="S68" s="29">
        <f t="shared" si="2"/>
        <v>0</v>
      </c>
    </row>
    <row r="69" spans="4:19" x14ac:dyDescent="0.25">
      <c r="D69" s="5" t="s">
        <v>59</v>
      </c>
      <c r="E69" s="6">
        <v>0</v>
      </c>
      <c r="F69" s="6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f t="shared" si="2"/>
        <v>0</v>
      </c>
    </row>
    <row r="70" spans="4:19" x14ac:dyDescent="0.25">
      <c r="D70" s="5" t="s">
        <v>60</v>
      </c>
      <c r="E70" s="6">
        <v>0</v>
      </c>
      <c r="F70" s="6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f t="shared" si="2"/>
        <v>0</v>
      </c>
    </row>
    <row r="71" spans="4:19" x14ac:dyDescent="0.25">
      <c r="D71" s="3" t="s">
        <v>61</v>
      </c>
      <c r="E71" s="4">
        <f>+E72+E73+E74</f>
        <v>0</v>
      </c>
      <c r="F71" s="4">
        <f>+F72+F73+F74</f>
        <v>0</v>
      </c>
      <c r="G71" s="29">
        <f t="shared" ref="G71:R71" si="7">+G72+G73+G74</f>
        <v>0</v>
      </c>
      <c r="H71" s="29">
        <f t="shared" si="7"/>
        <v>0</v>
      </c>
      <c r="I71" s="29">
        <f t="shared" si="7"/>
        <v>0</v>
      </c>
      <c r="J71" s="29">
        <f t="shared" si="7"/>
        <v>0</v>
      </c>
      <c r="K71" s="29">
        <f t="shared" si="7"/>
        <v>0</v>
      </c>
      <c r="L71" s="29">
        <f t="shared" si="7"/>
        <v>0</v>
      </c>
      <c r="M71" s="29">
        <f t="shared" si="7"/>
        <v>0</v>
      </c>
      <c r="N71" s="29">
        <f t="shared" si="7"/>
        <v>0</v>
      </c>
      <c r="O71" s="29">
        <f t="shared" si="7"/>
        <v>0</v>
      </c>
      <c r="P71" s="29">
        <f t="shared" si="7"/>
        <v>0</v>
      </c>
      <c r="Q71" s="29">
        <f t="shared" si="7"/>
        <v>0</v>
      </c>
      <c r="R71" s="29">
        <f t="shared" si="7"/>
        <v>0</v>
      </c>
      <c r="S71" s="29">
        <f t="shared" si="2"/>
        <v>0</v>
      </c>
    </row>
    <row r="72" spans="4:19" x14ac:dyDescent="0.25">
      <c r="D72" s="5" t="s">
        <v>62</v>
      </c>
      <c r="E72" s="6">
        <v>0</v>
      </c>
      <c r="F72" s="6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f t="shared" si="2"/>
        <v>0</v>
      </c>
    </row>
    <row r="73" spans="4:19" x14ac:dyDescent="0.25">
      <c r="D73" s="5" t="s">
        <v>63</v>
      </c>
      <c r="E73" s="6">
        <v>0</v>
      </c>
      <c r="F73" s="6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f t="shared" si="2"/>
        <v>0</v>
      </c>
    </row>
    <row r="74" spans="4:19" x14ac:dyDescent="0.25">
      <c r="D74" s="5" t="s">
        <v>64</v>
      </c>
      <c r="E74" s="6">
        <v>0</v>
      </c>
      <c r="F74" s="6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f t="shared" si="2"/>
        <v>0</v>
      </c>
    </row>
    <row r="75" spans="4:19" x14ac:dyDescent="0.25">
      <c r="D75" s="1" t="s">
        <v>67</v>
      </c>
      <c r="E75" s="2">
        <f>+E76+E79+E82</f>
        <v>0</v>
      </c>
      <c r="F75" s="2">
        <f>+F76+F79+F82</f>
        <v>0</v>
      </c>
      <c r="G75" s="39">
        <f t="shared" ref="G75:R75" si="8">+G76+G79+G82</f>
        <v>0</v>
      </c>
      <c r="H75" s="39">
        <f t="shared" si="8"/>
        <v>0</v>
      </c>
      <c r="I75" s="39">
        <f t="shared" si="8"/>
        <v>0</v>
      </c>
      <c r="J75" s="39">
        <f t="shared" si="8"/>
        <v>0</v>
      </c>
      <c r="K75" s="39">
        <f t="shared" si="8"/>
        <v>0</v>
      </c>
      <c r="L75" s="39">
        <f t="shared" si="8"/>
        <v>0</v>
      </c>
      <c r="M75" s="39">
        <f t="shared" si="8"/>
        <v>0</v>
      </c>
      <c r="N75" s="39">
        <f t="shared" si="8"/>
        <v>0</v>
      </c>
      <c r="O75" s="39">
        <f t="shared" si="8"/>
        <v>0</v>
      </c>
      <c r="P75" s="39">
        <f t="shared" si="8"/>
        <v>0</v>
      </c>
      <c r="Q75" s="39">
        <f t="shared" si="8"/>
        <v>0</v>
      </c>
      <c r="R75" s="39">
        <f t="shared" si="8"/>
        <v>0</v>
      </c>
      <c r="S75" s="39">
        <f t="shared" ref="S75:S83" si="9">+G75+H75+I75+J75+K75+L75+M75+N75+O75+P75+Q75+R75</f>
        <v>0</v>
      </c>
    </row>
    <row r="76" spans="4:19" x14ac:dyDescent="0.25">
      <c r="D76" s="3" t="s">
        <v>68</v>
      </c>
      <c r="E76" s="4">
        <f>+E77+E78</f>
        <v>0</v>
      </c>
      <c r="F76" s="4">
        <f>+F77+F78</f>
        <v>0</v>
      </c>
      <c r="G76" s="29">
        <f t="shared" ref="G76:R76" si="10">+G77+G78</f>
        <v>0</v>
      </c>
      <c r="H76" s="29">
        <f t="shared" si="10"/>
        <v>0</v>
      </c>
      <c r="I76" s="29">
        <f t="shared" si="10"/>
        <v>0</v>
      </c>
      <c r="J76" s="29">
        <f t="shared" si="10"/>
        <v>0</v>
      </c>
      <c r="K76" s="29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9">
        <f t="shared" si="10"/>
        <v>0</v>
      </c>
      <c r="R76" s="29">
        <f t="shared" si="10"/>
        <v>0</v>
      </c>
      <c r="S76" s="29">
        <f t="shared" si="9"/>
        <v>0</v>
      </c>
    </row>
    <row r="77" spans="4:19" x14ac:dyDescent="0.25">
      <c r="D77" s="5" t="s">
        <v>69</v>
      </c>
      <c r="E77" s="6">
        <v>0</v>
      </c>
      <c r="F77" s="6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f t="shared" si="9"/>
        <v>0</v>
      </c>
    </row>
    <row r="78" spans="4:19" x14ac:dyDescent="0.25">
      <c r="D78" s="5" t="s">
        <v>70</v>
      </c>
      <c r="E78" s="6">
        <v>0</v>
      </c>
      <c r="F78" s="6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f t="shared" si="9"/>
        <v>0</v>
      </c>
    </row>
    <row r="79" spans="4:19" x14ac:dyDescent="0.25">
      <c r="D79" s="3" t="s">
        <v>71</v>
      </c>
      <c r="E79" s="4">
        <f>+E80+E81</f>
        <v>0</v>
      </c>
      <c r="F79" s="4">
        <f>+F80+F81</f>
        <v>0</v>
      </c>
      <c r="G79" s="29">
        <f t="shared" ref="G79:R79" si="11">+G80+G81</f>
        <v>0</v>
      </c>
      <c r="H79" s="29">
        <f t="shared" si="11"/>
        <v>0</v>
      </c>
      <c r="I79" s="29">
        <f t="shared" si="11"/>
        <v>0</v>
      </c>
      <c r="J79" s="29">
        <f t="shared" si="11"/>
        <v>0</v>
      </c>
      <c r="K79" s="29">
        <f t="shared" si="11"/>
        <v>0</v>
      </c>
      <c r="L79" s="29">
        <f t="shared" si="11"/>
        <v>0</v>
      </c>
      <c r="M79" s="29">
        <f t="shared" si="11"/>
        <v>0</v>
      </c>
      <c r="N79" s="29">
        <f t="shared" si="11"/>
        <v>0</v>
      </c>
      <c r="O79" s="29">
        <f t="shared" si="11"/>
        <v>0</v>
      </c>
      <c r="P79" s="29">
        <f t="shared" si="11"/>
        <v>0</v>
      </c>
      <c r="Q79" s="29">
        <f t="shared" si="11"/>
        <v>0</v>
      </c>
      <c r="R79" s="29">
        <f t="shared" si="11"/>
        <v>0</v>
      </c>
      <c r="S79" s="29">
        <f t="shared" si="9"/>
        <v>0</v>
      </c>
    </row>
    <row r="80" spans="4:19" x14ac:dyDescent="0.25">
      <c r="D80" s="5" t="s">
        <v>72</v>
      </c>
      <c r="E80" s="6">
        <v>0</v>
      </c>
      <c r="F80" s="6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f t="shared" si="9"/>
        <v>0</v>
      </c>
    </row>
    <row r="81" spans="4:19" x14ac:dyDescent="0.25">
      <c r="D81" s="5" t="s">
        <v>73</v>
      </c>
      <c r="E81" s="6">
        <v>0</v>
      </c>
      <c r="F81" s="6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f t="shared" si="9"/>
        <v>0</v>
      </c>
    </row>
    <row r="82" spans="4:19" x14ac:dyDescent="0.25">
      <c r="D82" s="3" t="s">
        <v>74</v>
      </c>
      <c r="E82" s="4">
        <f>+E83</f>
        <v>0</v>
      </c>
      <c r="F82" s="4">
        <f>+F83</f>
        <v>0</v>
      </c>
      <c r="G82" s="29">
        <f t="shared" ref="G82:R82" si="12">+G83</f>
        <v>0</v>
      </c>
      <c r="H82" s="29">
        <f t="shared" si="12"/>
        <v>0</v>
      </c>
      <c r="I82" s="29">
        <f t="shared" si="12"/>
        <v>0</v>
      </c>
      <c r="J82" s="29">
        <f t="shared" si="12"/>
        <v>0</v>
      </c>
      <c r="K82" s="29">
        <f t="shared" si="12"/>
        <v>0</v>
      </c>
      <c r="L82" s="29">
        <f t="shared" si="12"/>
        <v>0</v>
      </c>
      <c r="M82" s="29">
        <f t="shared" si="12"/>
        <v>0</v>
      </c>
      <c r="N82" s="29">
        <f t="shared" si="12"/>
        <v>0</v>
      </c>
      <c r="O82" s="29">
        <f t="shared" si="12"/>
        <v>0</v>
      </c>
      <c r="P82" s="29">
        <f t="shared" si="12"/>
        <v>0</v>
      </c>
      <c r="Q82" s="29">
        <f t="shared" si="12"/>
        <v>0</v>
      </c>
      <c r="R82" s="29">
        <f t="shared" si="12"/>
        <v>0</v>
      </c>
      <c r="S82" s="29">
        <f t="shared" si="9"/>
        <v>0</v>
      </c>
    </row>
    <row r="83" spans="4:19" x14ac:dyDescent="0.25">
      <c r="D83" s="5" t="s">
        <v>75</v>
      </c>
      <c r="E83" s="6">
        <v>0</v>
      </c>
      <c r="F83" s="6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f t="shared" si="9"/>
        <v>0</v>
      </c>
    </row>
    <row r="84" spans="4:19" x14ac:dyDescent="0.25">
      <c r="D84" s="7" t="s">
        <v>65</v>
      </c>
      <c r="E84" s="40">
        <f>+E75+E10</f>
        <v>197303584</v>
      </c>
      <c r="F84" s="40">
        <f>+F75+F10</f>
        <v>0</v>
      </c>
      <c r="G84" s="40">
        <f t="shared" ref="G84:S84" si="13">+G75+G10</f>
        <v>0</v>
      </c>
      <c r="H84" s="40">
        <f t="shared" si="13"/>
        <v>10957261.520000001</v>
      </c>
      <c r="I84" s="40">
        <f t="shared" si="13"/>
        <v>6782299.7300000004</v>
      </c>
      <c r="J84" s="40">
        <f t="shared" si="13"/>
        <v>6848367.3399999999</v>
      </c>
      <c r="K84" s="40">
        <f t="shared" si="13"/>
        <v>7119177.9199999999</v>
      </c>
      <c r="L84" s="40">
        <f t="shared" si="13"/>
        <v>35165836.960000001</v>
      </c>
      <c r="M84" s="40">
        <f t="shared" si="13"/>
        <v>7567434.7700000005</v>
      </c>
      <c r="N84" s="40">
        <f t="shared" si="13"/>
        <v>0</v>
      </c>
      <c r="O84" s="40">
        <f t="shared" si="13"/>
        <v>0</v>
      </c>
      <c r="P84" s="40">
        <f t="shared" si="13"/>
        <v>0</v>
      </c>
      <c r="Q84" s="40">
        <f t="shared" si="13"/>
        <v>0</v>
      </c>
      <c r="R84" s="40">
        <f t="shared" si="13"/>
        <v>0</v>
      </c>
      <c r="S84" s="40">
        <f t="shared" si="13"/>
        <v>74440378.239999995</v>
      </c>
    </row>
    <row r="85" spans="4:19" x14ac:dyDescent="0.25">
      <c r="D85" s="65" t="s">
        <v>116</v>
      </c>
    </row>
    <row r="86" spans="4:19" x14ac:dyDescent="0.25">
      <c r="S86" s="82"/>
    </row>
    <row r="87" spans="4:19" x14ac:dyDescent="0.25">
      <c r="S87" s="65"/>
    </row>
    <row r="88" spans="4:19" ht="15.75" x14ac:dyDescent="0.25">
      <c r="D88" s="86" t="s">
        <v>110</v>
      </c>
      <c r="E88" s="86"/>
      <c r="F88" s="108" t="s">
        <v>98</v>
      </c>
      <c r="G88" s="108"/>
      <c r="H88" s="108"/>
      <c r="O88" s="108" t="s">
        <v>114</v>
      </c>
      <c r="P88" s="108"/>
      <c r="Q88" s="108"/>
      <c r="R88" s="108"/>
      <c r="S88" s="83"/>
    </row>
    <row r="89" spans="4:19" ht="15.75" x14ac:dyDescent="0.25">
      <c r="D89" s="86" t="s">
        <v>111</v>
      </c>
      <c r="E89" s="86"/>
      <c r="F89" s="108" t="s">
        <v>99</v>
      </c>
      <c r="G89" s="108"/>
      <c r="H89" s="108"/>
      <c r="O89" s="108" t="s">
        <v>115</v>
      </c>
      <c r="P89" s="108"/>
      <c r="Q89" s="108"/>
      <c r="R89" s="108"/>
      <c r="S89" s="84"/>
    </row>
    <row r="90" spans="4:19" ht="15.75" x14ac:dyDescent="0.25">
      <c r="D90" s="86" t="s">
        <v>112</v>
      </c>
      <c r="E90" s="86"/>
      <c r="F90" s="108" t="s">
        <v>113</v>
      </c>
      <c r="G90" s="108"/>
      <c r="H90" s="108"/>
      <c r="O90" s="108" t="s">
        <v>100</v>
      </c>
      <c r="P90" s="108"/>
      <c r="Q90" s="108"/>
      <c r="R90" s="108"/>
      <c r="S90" s="43"/>
    </row>
    <row r="91" spans="4:19" x14ac:dyDescent="0.25">
      <c r="F91" s="28"/>
      <c r="G91" s="28"/>
      <c r="H91" s="28"/>
    </row>
  </sheetData>
  <mergeCells count="18">
    <mergeCell ref="D88:E88"/>
    <mergeCell ref="D89:E89"/>
    <mergeCell ref="D90:E90"/>
    <mergeCell ref="D6:S6"/>
    <mergeCell ref="G8:S8"/>
    <mergeCell ref="F88:H88"/>
    <mergeCell ref="F89:H89"/>
    <mergeCell ref="F90:H90"/>
    <mergeCell ref="O88:R88"/>
    <mergeCell ref="O89:R89"/>
    <mergeCell ref="O90:R90"/>
    <mergeCell ref="D2:S2"/>
    <mergeCell ref="D3:S3"/>
    <mergeCell ref="D8:D9"/>
    <mergeCell ref="E8:E9"/>
    <mergeCell ref="F8:F9"/>
    <mergeCell ref="D4:S4"/>
    <mergeCell ref="D5:S5"/>
  </mergeCells>
  <pageMargins left="0.70866141732283472" right="0.51181102362204722" top="0" bottom="0.74803149606299213" header="0.31496062992125984" footer="0.31496062992125984"/>
  <pageSetup scale="4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S95"/>
  <sheetViews>
    <sheetView showGridLines="0" topLeftCell="A16" zoomScale="70" zoomScaleNormal="70" workbookViewId="0">
      <selection activeCell="L86" sqref="L86"/>
    </sheetView>
  </sheetViews>
  <sheetFormatPr defaultColWidth="11.42578125" defaultRowHeight="18.75" x14ac:dyDescent="0.3"/>
  <cols>
    <col min="1" max="2" width="11.42578125" style="18"/>
    <col min="3" max="3" width="4.7109375" style="18" customWidth="1"/>
    <col min="4" max="4" width="109.85546875" style="18" customWidth="1"/>
    <col min="5" max="16" width="22" style="18" customWidth="1"/>
    <col min="17" max="17" width="21.5703125" style="18" customWidth="1"/>
    <col min="18" max="18" width="24.140625" style="18" customWidth="1"/>
    <col min="19" max="16384" width="11.42578125" style="18"/>
  </cols>
  <sheetData>
    <row r="4" spans="4:18" ht="28.5" customHeight="1" x14ac:dyDescent="0.3">
      <c r="D4" s="114" t="s">
        <v>94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4:18" ht="21" customHeight="1" x14ac:dyDescent="0.3">
      <c r="D5" s="109" t="s">
        <v>95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4:18" ht="21" x14ac:dyDescent="0.3">
      <c r="D6" s="111" t="s">
        <v>96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</row>
    <row r="7" spans="4:18" ht="28.5" customHeight="1" x14ac:dyDescent="0.3">
      <c r="D7" s="109" t="s">
        <v>97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</row>
    <row r="8" spans="4:18" ht="22.5" customHeight="1" x14ac:dyDescent="0.3">
      <c r="D8" s="113" t="s">
        <v>76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10" spans="4:18" ht="23.25" customHeight="1" x14ac:dyDescent="0.3">
      <c r="D10" s="19" t="s">
        <v>66</v>
      </c>
      <c r="E10" s="20" t="s">
        <v>78</v>
      </c>
      <c r="F10" s="20" t="s">
        <v>79</v>
      </c>
      <c r="G10" s="20" t="s">
        <v>80</v>
      </c>
      <c r="H10" s="20" t="s">
        <v>81</v>
      </c>
      <c r="I10" s="21" t="s">
        <v>82</v>
      </c>
      <c r="J10" s="20" t="s">
        <v>83</v>
      </c>
      <c r="K10" s="21" t="s">
        <v>84</v>
      </c>
      <c r="L10" s="20" t="s">
        <v>85</v>
      </c>
      <c r="M10" s="20" t="s">
        <v>86</v>
      </c>
      <c r="N10" s="20" t="s">
        <v>87</v>
      </c>
      <c r="O10" s="20" t="s">
        <v>88</v>
      </c>
      <c r="P10" s="21" t="s">
        <v>89</v>
      </c>
      <c r="Q10" s="20" t="s">
        <v>77</v>
      </c>
    </row>
    <row r="11" spans="4:18" ht="24" customHeight="1" x14ac:dyDescent="0.3">
      <c r="D11" s="22" t="s">
        <v>0</v>
      </c>
      <c r="E11" s="23">
        <f>+E12+E18+E28+E38+E47+E54+E65+E69+E72</f>
        <v>0</v>
      </c>
      <c r="F11" s="50">
        <f t="shared" ref="F11:Q11" si="0">+F12+F18+F28+F38+F47+F54+F65+F69+F72</f>
        <v>10957261.520000001</v>
      </c>
      <c r="G11" s="50">
        <f t="shared" si="0"/>
        <v>6782299.7300000004</v>
      </c>
      <c r="H11" s="50">
        <f t="shared" si="0"/>
        <v>6848367.3399999999</v>
      </c>
      <c r="I11" s="50">
        <f t="shared" si="0"/>
        <v>7119177.9199999999</v>
      </c>
      <c r="J11" s="50">
        <f t="shared" si="0"/>
        <v>35165836.960000001</v>
      </c>
      <c r="K11" s="50">
        <f t="shared" si="0"/>
        <v>7567434.7700000005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74440378.24000001</v>
      </c>
    </row>
    <row r="12" spans="4:18" ht="19.5" customHeight="1" x14ac:dyDescent="0.3">
      <c r="D12" s="24" t="s">
        <v>1</v>
      </c>
      <c r="E12" s="46">
        <f t="shared" ref="E12:P12" si="1">+E13+E14+E15+E16+E17</f>
        <v>0</v>
      </c>
      <c r="F12" s="51">
        <f t="shared" si="1"/>
        <v>10903343.520000001</v>
      </c>
      <c r="G12" s="51">
        <f t="shared" si="1"/>
        <v>6225821.7300000004</v>
      </c>
      <c r="H12" s="51">
        <f t="shared" si="1"/>
        <v>6705160.1600000001</v>
      </c>
      <c r="I12" s="51">
        <f t="shared" si="1"/>
        <v>6626588.4199999999</v>
      </c>
      <c r="J12" s="51">
        <f t="shared" si="1"/>
        <v>6562235.6600000001</v>
      </c>
      <c r="K12" s="51">
        <f t="shared" si="1"/>
        <v>6709124.7700000005</v>
      </c>
      <c r="L12" s="51">
        <f t="shared" si="1"/>
        <v>0</v>
      </c>
      <c r="M12" s="51">
        <f t="shared" si="1"/>
        <v>0</v>
      </c>
      <c r="N12" s="51">
        <f t="shared" si="1"/>
        <v>0</v>
      </c>
      <c r="O12" s="51">
        <f t="shared" si="1"/>
        <v>0</v>
      </c>
      <c r="P12" s="51">
        <f t="shared" si="1"/>
        <v>0</v>
      </c>
      <c r="Q12" s="51">
        <f t="shared" ref="Q12:Q75" si="2">+E12+F12+G12+H12+I12+J12+K12+L12+M12+N12+O12+P12</f>
        <v>43732274.259999998</v>
      </c>
    </row>
    <row r="13" spans="4:18" x14ac:dyDescent="0.3">
      <c r="D13" s="25" t="s">
        <v>2</v>
      </c>
      <c r="E13" s="45">
        <v>0</v>
      </c>
      <c r="F13" s="52">
        <v>9485516.120000001</v>
      </c>
      <c r="G13" s="52">
        <v>5421000</v>
      </c>
      <c r="H13" s="52">
        <v>4936000</v>
      </c>
      <c r="I13" s="52">
        <v>5527000</v>
      </c>
      <c r="J13" s="52">
        <v>5472000</v>
      </c>
      <c r="K13" s="52">
        <v>5633121.8200000003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f t="shared" si="2"/>
        <v>36474637.939999998</v>
      </c>
    </row>
    <row r="14" spans="4:18" x14ac:dyDescent="0.3">
      <c r="D14" s="25" t="s">
        <v>3</v>
      </c>
      <c r="E14" s="45">
        <v>0</v>
      </c>
      <c r="F14" s="53">
        <v>0</v>
      </c>
      <c r="G14" s="52">
        <v>0</v>
      </c>
      <c r="H14" s="52">
        <v>1037000</v>
      </c>
      <c r="I14" s="52">
        <v>277000</v>
      </c>
      <c r="J14" s="52">
        <v>277000</v>
      </c>
      <c r="K14" s="52">
        <v>256000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f t="shared" si="2"/>
        <v>1847000</v>
      </c>
    </row>
    <row r="15" spans="4:18" x14ac:dyDescent="0.3">
      <c r="D15" s="25" t="s">
        <v>4</v>
      </c>
      <c r="E15" s="45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f t="shared" si="2"/>
        <v>0</v>
      </c>
      <c r="R15" s="26"/>
    </row>
    <row r="16" spans="4:18" x14ac:dyDescent="0.3">
      <c r="D16" s="25" t="s">
        <v>5</v>
      </c>
      <c r="E16" s="45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f t="shared" si="2"/>
        <v>0</v>
      </c>
    </row>
    <row r="17" spans="4:19" x14ac:dyDescent="0.3">
      <c r="D17" s="25" t="s">
        <v>6</v>
      </c>
      <c r="E17" s="45">
        <v>0</v>
      </c>
      <c r="F17" s="52">
        <v>1417827.4</v>
      </c>
      <c r="G17" s="52">
        <v>804821.73</v>
      </c>
      <c r="H17" s="52">
        <v>732160.16</v>
      </c>
      <c r="I17" s="52">
        <v>822588.42</v>
      </c>
      <c r="J17" s="52">
        <v>813235.65999999992</v>
      </c>
      <c r="K17" s="52">
        <v>820002.95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f t="shared" si="2"/>
        <v>5410636.3200000003</v>
      </c>
    </row>
    <row r="18" spans="4:19" x14ac:dyDescent="0.3">
      <c r="D18" s="24" t="s">
        <v>7</v>
      </c>
      <c r="E18" s="46">
        <f t="shared" ref="E18:P18" si="3">+E19+E20+E21+E22+E23+E24+E25+E26+E27</f>
        <v>0</v>
      </c>
      <c r="F18" s="51">
        <f t="shared" si="3"/>
        <v>53918</v>
      </c>
      <c r="G18" s="51">
        <f t="shared" si="3"/>
        <v>556478</v>
      </c>
      <c r="H18" s="51">
        <f t="shared" si="3"/>
        <v>58128</v>
      </c>
      <c r="I18" s="51">
        <f t="shared" si="3"/>
        <v>472529.5</v>
      </c>
      <c r="J18" s="51">
        <f t="shared" si="3"/>
        <v>205600</v>
      </c>
      <c r="K18" s="51">
        <f t="shared" si="3"/>
        <v>843680</v>
      </c>
      <c r="L18" s="51">
        <f t="shared" si="3"/>
        <v>0</v>
      </c>
      <c r="M18" s="51">
        <f t="shared" si="3"/>
        <v>0</v>
      </c>
      <c r="N18" s="51">
        <f t="shared" si="3"/>
        <v>0</v>
      </c>
      <c r="O18" s="51">
        <f t="shared" si="3"/>
        <v>0</v>
      </c>
      <c r="P18" s="51">
        <f t="shared" si="3"/>
        <v>0</v>
      </c>
      <c r="Q18" s="51">
        <f t="shared" si="2"/>
        <v>2190333.5</v>
      </c>
    </row>
    <row r="19" spans="4:19" x14ac:dyDescent="0.3">
      <c r="D19" s="25" t="s">
        <v>8</v>
      </c>
      <c r="E19" s="45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f t="shared" si="2"/>
        <v>0</v>
      </c>
    </row>
    <row r="20" spans="4:19" x14ac:dyDescent="0.3">
      <c r="D20" s="25" t="s">
        <v>9</v>
      </c>
      <c r="E20" s="45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f t="shared" si="2"/>
        <v>0</v>
      </c>
    </row>
    <row r="21" spans="4:19" x14ac:dyDescent="0.3">
      <c r="D21" s="25" t="s">
        <v>10</v>
      </c>
      <c r="E21" s="45">
        <v>0</v>
      </c>
      <c r="F21" s="52">
        <v>0</v>
      </c>
      <c r="G21" s="52">
        <v>498350</v>
      </c>
      <c r="H21" s="52">
        <v>0</v>
      </c>
      <c r="I21" s="52">
        <v>353822.5</v>
      </c>
      <c r="J21" s="52">
        <v>0</v>
      </c>
      <c r="K21" s="52">
        <v>627405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f t="shared" si="2"/>
        <v>1479577.5</v>
      </c>
    </row>
    <row r="22" spans="4:19" x14ac:dyDescent="0.3">
      <c r="D22" s="25" t="s">
        <v>11</v>
      </c>
      <c r="E22" s="45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f t="shared" si="2"/>
        <v>0</v>
      </c>
    </row>
    <row r="23" spans="4:19" x14ac:dyDescent="0.3">
      <c r="D23" s="25" t="s">
        <v>12</v>
      </c>
      <c r="E23" s="45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f t="shared" si="2"/>
        <v>0</v>
      </c>
    </row>
    <row r="24" spans="4:19" x14ac:dyDescent="0.3">
      <c r="D24" s="25" t="s">
        <v>13</v>
      </c>
      <c r="E24" s="45">
        <v>0</v>
      </c>
      <c r="F24" s="52">
        <v>53918</v>
      </c>
      <c r="G24" s="52">
        <v>58128</v>
      </c>
      <c r="H24" s="52">
        <v>58128</v>
      </c>
      <c r="I24" s="52">
        <v>59943</v>
      </c>
      <c r="J24" s="52">
        <v>61522</v>
      </c>
      <c r="K24" s="52">
        <v>66021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f t="shared" si="2"/>
        <v>357660</v>
      </c>
    </row>
    <row r="25" spans="4:19" x14ac:dyDescent="0.3">
      <c r="D25" s="25" t="s">
        <v>14</v>
      </c>
      <c r="E25" s="45">
        <v>0</v>
      </c>
      <c r="F25" s="52">
        <v>0</v>
      </c>
      <c r="G25" s="52">
        <v>0</v>
      </c>
      <c r="H25" s="52">
        <v>0</v>
      </c>
      <c r="I25" s="52">
        <v>0</v>
      </c>
      <c r="J25" s="52">
        <v>82600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f t="shared" si="2"/>
        <v>82600</v>
      </c>
    </row>
    <row r="26" spans="4:19" x14ac:dyDescent="0.3">
      <c r="D26" s="25" t="s">
        <v>15</v>
      </c>
      <c r="E26" s="45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85000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f t="shared" si="2"/>
        <v>85000</v>
      </c>
    </row>
    <row r="27" spans="4:19" x14ac:dyDescent="0.3">
      <c r="D27" s="25" t="s">
        <v>16</v>
      </c>
      <c r="E27" s="45">
        <v>0</v>
      </c>
      <c r="F27" s="52">
        <v>0</v>
      </c>
      <c r="G27" s="52">
        <v>0</v>
      </c>
      <c r="H27" s="52">
        <v>0</v>
      </c>
      <c r="I27" s="52">
        <v>58764</v>
      </c>
      <c r="J27" s="52">
        <v>61478</v>
      </c>
      <c r="K27" s="52">
        <v>65254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f t="shared" si="2"/>
        <v>185496</v>
      </c>
    </row>
    <row r="28" spans="4:19" x14ac:dyDescent="0.3">
      <c r="D28" s="24" t="s">
        <v>17</v>
      </c>
      <c r="E28" s="46">
        <f t="shared" ref="E28:K28" si="4">+E29+E30+E31+E32+E33+E34+E35+E36+E37</f>
        <v>0</v>
      </c>
      <c r="F28" s="51">
        <f t="shared" si="4"/>
        <v>0</v>
      </c>
      <c r="G28" s="51">
        <f t="shared" si="4"/>
        <v>0</v>
      </c>
      <c r="H28" s="51">
        <f t="shared" si="4"/>
        <v>85079.180000000008</v>
      </c>
      <c r="I28" s="51">
        <f t="shared" si="4"/>
        <v>20060</v>
      </c>
      <c r="J28" s="51">
        <f t="shared" si="4"/>
        <v>61641.56</v>
      </c>
      <c r="K28" s="51">
        <f t="shared" si="4"/>
        <v>14630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f t="shared" si="2"/>
        <v>181410.74</v>
      </c>
      <c r="R28" s="47"/>
      <c r="S28" s="47"/>
    </row>
    <row r="29" spans="4:19" x14ac:dyDescent="0.3">
      <c r="D29" s="25" t="s">
        <v>18</v>
      </c>
      <c r="E29" s="45">
        <v>0</v>
      </c>
      <c r="F29" s="52">
        <v>0</v>
      </c>
      <c r="G29" s="52">
        <v>0</v>
      </c>
      <c r="H29" s="52">
        <v>0</v>
      </c>
      <c r="I29" s="52">
        <v>0</v>
      </c>
      <c r="J29" s="52">
        <v>26169.58</v>
      </c>
      <c r="K29" s="52">
        <v>5880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f t="shared" si="2"/>
        <v>32049.58</v>
      </c>
    </row>
    <row r="30" spans="4:19" x14ac:dyDescent="0.3">
      <c r="D30" s="25" t="s">
        <v>19</v>
      </c>
      <c r="E30" s="45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f t="shared" si="2"/>
        <v>0</v>
      </c>
    </row>
    <row r="31" spans="4:19" x14ac:dyDescent="0.3">
      <c r="D31" s="25" t="s">
        <v>20</v>
      </c>
      <c r="E31" s="45">
        <v>0</v>
      </c>
      <c r="F31" s="52">
        <v>0</v>
      </c>
      <c r="G31" s="52">
        <v>0</v>
      </c>
      <c r="H31" s="52">
        <v>54492.4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f t="shared" si="2"/>
        <v>54492.4</v>
      </c>
    </row>
    <row r="32" spans="4:19" x14ac:dyDescent="0.3">
      <c r="D32" s="25" t="s">
        <v>21</v>
      </c>
      <c r="E32" s="45">
        <v>0</v>
      </c>
      <c r="F32" s="52">
        <v>0</v>
      </c>
      <c r="G32" s="52">
        <v>0</v>
      </c>
      <c r="H32" s="52">
        <v>3876.3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f t="shared" si="2"/>
        <v>3876.3</v>
      </c>
    </row>
    <row r="33" spans="4:17" x14ac:dyDescent="0.3">
      <c r="D33" s="25" t="s">
        <v>22</v>
      </c>
      <c r="E33" s="45">
        <v>0</v>
      </c>
      <c r="F33" s="52">
        <v>0</v>
      </c>
      <c r="G33" s="52">
        <v>0</v>
      </c>
      <c r="H33" s="52">
        <v>1062</v>
      </c>
      <c r="I33" s="52">
        <v>0</v>
      </c>
      <c r="J33" s="52">
        <v>0</v>
      </c>
      <c r="K33" s="52">
        <v>8750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f t="shared" si="2"/>
        <v>9812</v>
      </c>
    </row>
    <row r="34" spans="4:17" x14ac:dyDescent="0.3">
      <c r="D34" s="25" t="s">
        <v>23</v>
      </c>
      <c r="E34" s="45">
        <v>0</v>
      </c>
      <c r="F34" s="52">
        <v>0</v>
      </c>
      <c r="G34" s="52">
        <v>0</v>
      </c>
      <c r="H34" s="52">
        <v>0</v>
      </c>
      <c r="I34" s="52">
        <v>20060</v>
      </c>
      <c r="J34" s="52">
        <v>14261.48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f t="shared" si="2"/>
        <v>34321.479999999996</v>
      </c>
    </row>
    <row r="35" spans="4:17" x14ac:dyDescent="0.3">
      <c r="D35" s="25" t="s">
        <v>24</v>
      </c>
      <c r="E35" s="45">
        <v>0</v>
      </c>
      <c r="F35" s="52">
        <v>0</v>
      </c>
      <c r="G35" s="52">
        <v>0</v>
      </c>
      <c r="H35" s="52">
        <v>1194.1600000000001</v>
      </c>
      <c r="I35" s="52">
        <v>0</v>
      </c>
      <c r="J35" s="52">
        <v>18880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f t="shared" si="2"/>
        <v>20074.16</v>
      </c>
    </row>
    <row r="36" spans="4:17" x14ac:dyDescent="0.3">
      <c r="D36" s="25" t="s">
        <v>25</v>
      </c>
      <c r="E36" s="45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f t="shared" si="2"/>
        <v>0</v>
      </c>
    </row>
    <row r="37" spans="4:17" x14ac:dyDescent="0.3">
      <c r="D37" s="25" t="s">
        <v>26</v>
      </c>
      <c r="E37" s="45">
        <v>0</v>
      </c>
      <c r="F37" s="52">
        <v>0</v>
      </c>
      <c r="G37" s="52">
        <v>0</v>
      </c>
      <c r="H37" s="52">
        <v>24454.32</v>
      </c>
      <c r="I37" s="52">
        <v>0</v>
      </c>
      <c r="J37" s="52">
        <v>2330.5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f t="shared" si="2"/>
        <v>26784.82</v>
      </c>
    </row>
    <row r="38" spans="4:17" x14ac:dyDescent="0.3">
      <c r="D38" s="24" t="s">
        <v>27</v>
      </c>
      <c r="E38" s="46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f t="shared" si="2"/>
        <v>0</v>
      </c>
    </row>
    <row r="39" spans="4:17" x14ac:dyDescent="0.3">
      <c r="D39" s="25" t="s">
        <v>28</v>
      </c>
      <c r="E39" s="45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f t="shared" si="2"/>
        <v>0</v>
      </c>
    </row>
    <row r="40" spans="4:17" x14ac:dyDescent="0.3">
      <c r="D40" s="25" t="s">
        <v>29</v>
      </c>
      <c r="E40" s="45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f t="shared" si="2"/>
        <v>0</v>
      </c>
    </row>
    <row r="41" spans="4:17" x14ac:dyDescent="0.3">
      <c r="D41" s="25" t="s">
        <v>30</v>
      </c>
      <c r="E41" s="45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f t="shared" si="2"/>
        <v>0</v>
      </c>
    </row>
    <row r="42" spans="4:17" x14ac:dyDescent="0.3">
      <c r="D42" s="25" t="s">
        <v>31</v>
      </c>
      <c r="E42" s="45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f t="shared" si="2"/>
        <v>0</v>
      </c>
    </row>
    <row r="43" spans="4:17" x14ac:dyDescent="0.3">
      <c r="D43" s="25" t="s">
        <v>32</v>
      </c>
      <c r="E43" s="45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f t="shared" si="2"/>
        <v>0</v>
      </c>
    </row>
    <row r="44" spans="4:17" x14ac:dyDescent="0.3">
      <c r="D44" s="25" t="s">
        <v>33</v>
      </c>
      <c r="E44" s="45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f t="shared" si="2"/>
        <v>0</v>
      </c>
    </row>
    <row r="45" spans="4:17" x14ac:dyDescent="0.3">
      <c r="D45" s="25" t="s">
        <v>34</v>
      </c>
      <c r="E45" s="45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f t="shared" si="2"/>
        <v>0</v>
      </c>
    </row>
    <row r="46" spans="4:17" x14ac:dyDescent="0.3">
      <c r="D46" s="25" t="s">
        <v>35</v>
      </c>
      <c r="E46" s="45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f t="shared" si="2"/>
        <v>0</v>
      </c>
    </row>
    <row r="47" spans="4:17" x14ac:dyDescent="0.3">
      <c r="D47" s="24" t="s">
        <v>36</v>
      </c>
      <c r="E47" s="45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f t="shared" si="2"/>
        <v>0</v>
      </c>
    </row>
    <row r="48" spans="4:17" x14ac:dyDescent="0.3">
      <c r="D48" s="25" t="s">
        <v>37</v>
      </c>
      <c r="E48" s="45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f t="shared" si="2"/>
        <v>0</v>
      </c>
    </row>
    <row r="49" spans="4:17" x14ac:dyDescent="0.3">
      <c r="D49" s="25" t="s">
        <v>38</v>
      </c>
      <c r="E49" s="45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f t="shared" si="2"/>
        <v>0</v>
      </c>
    </row>
    <row r="50" spans="4:17" x14ac:dyDescent="0.3">
      <c r="D50" s="25" t="s">
        <v>39</v>
      </c>
      <c r="E50" s="45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f t="shared" si="2"/>
        <v>0</v>
      </c>
    </row>
    <row r="51" spans="4:17" x14ac:dyDescent="0.3">
      <c r="D51" s="25" t="s">
        <v>40</v>
      </c>
      <c r="E51" s="45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f t="shared" si="2"/>
        <v>0</v>
      </c>
    </row>
    <row r="52" spans="4:17" x14ac:dyDescent="0.3">
      <c r="D52" s="25" t="s">
        <v>41</v>
      </c>
      <c r="E52" s="45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f t="shared" si="2"/>
        <v>0</v>
      </c>
    </row>
    <row r="53" spans="4:17" x14ac:dyDescent="0.3">
      <c r="D53" s="25" t="s">
        <v>42</v>
      </c>
      <c r="E53" s="45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f t="shared" si="2"/>
        <v>0</v>
      </c>
    </row>
    <row r="54" spans="4:17" x14ac:dyDescent="0.3">
      <c r="D54" s="24" t="s">
        <v>43</v>
      </c>
      <c r="E54" s="46">
        <f t="shared" ref="E54:K54" si="5">+E55+E56+E57+E58+E59+E60+E61+E62+E63</f>
        <v>0</v>
      </c>
      <c r="F54" s="51">
        <f t="shared" si="5"/>
        <v>0</v>
      </c>
      <c r="G54" s="51">
        <v>0</v>
      </c>
      <c r="H54" s="51">
        <f t="shared" si="5"/>
        <v>0</v>
      </c>
      <c r="I54" s="51">
        <f t="shared" si="5"/>
        <v>0</v>
      </c>
      <c r="J54" s="51">
        <f t="shared" si="5"/>
        <v>27247799.23</v>
      </c>
      <c r="K54" s="51">
        <f t="shared" si="5"/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f t="shared" si="2"/>
        <v>27247799.23</v>
      </c>
    </row>
    <row r="55" spans="4:17" x14ac:dyDescent="0.3">
      <c r="D55" s="25" t="s">
        <v>44</v>
      </c>
      <c r="E55" s="45">
        <v>0</v>
      </c>
      <c r="F55" s="52">
        <v>0</v>
      </c>
      <c r="G55" s="52">
        <v>0</v>
      </c>
      <c r="H55" s="52">
        <v>0</v>
      </c>
      <c r="I55" s="52">
        <v>0</v>
      </c>
      <c r="J55" s="52">
        <v>4195099.21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f t="shared" si="2"/>
        <v>4195099.21</v>
      </c>
    </row>
    <row r="56" spans="4:17" x14ac:dyDescent="0.3">
      <c r="D56" s="25" t="s">
        <v>45</v>
      </c>
      <c r="E56" s="45">
        <v>0</v>
      </c>
      <c r="F56" s="52">
        <v>0</v>
      </c>
      <c r="G56" s="52">
        <v>0</v>
      </c>
      <c r="H56" s="52">
        <v>0</v>
      </c>
      <c r="I56" s="52">
        <v>0</v>
      </c>
      <c r="J56" s="52">
        <v>26616.82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f t="shared" si="2"/>
        <v>26616.82</v>
      </c>
    </row>
    <row r="57" spans="4:17" x14ac:dyDescent="0.3">
      <c r="D57" s="25" t="s">
        <v>46</v>
      </c>
      <c r="E57" s="45">
        <v>0</v>
      </c>
      <c r="F57" s="52">
        <v>0</v>
      </c>
      <c r="G57" s="52">
        <v>0</v>
      </c>
      <c r="H57" s="52">
        <v>0</v>
      </c>
      <c r="I57" s="52">
        <v>0</v>
      </c>
      <c r="J57" s="52">
        <v>12319.2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f t="shared" si="2"/>
        <v>12319.2</v>
      </c>
    </row>
    <row r="58" spans="4:17" x14ac:dyDescent="0.3">
      <c r="D58" s="25" t="s">
        <v>47</v>
      </c>
      <c r="E58" s="45">
        <v>0</v>
      </c>
      <c r="F58" s="52">
        <v>0</v>
      </c>
      <c r="G58" s="52">
        <v>0</v>
      </c>
      <c r="H58" s="52">
        <v>0</v>
      </c>
      <c r="I58" s="52">
        <v>0</v>
      </c>
      <c r="J58" s="52">
        <v>22854700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>
        <f t="shared" si="2"/>
        <v>22854700</v>
      </c>
    </row>
    <row r="59" spans="4:17" x14ac:dyDescent="0.3">
      <c r="D59" s="25" t="s">
        <v>48</v>
      </c>
      <c r="E59" s="45">
        <v>0</v>
      </c>
      <c r="F59" s="52">
        <v>0</v>
      </c>
      <c r="G59" s="52">
        <v>0</v>
      </c>
      <c r="H59" s="52">
        <v>0</v>
      </c>
      <c r="I59" s="52">
        <v>0</v>
      </c>
      <c r="J59" s="52">
        <v>159064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f t="shared" si="2"/>
        <v>159064</v>
      </c>
    </row>
    <row r="60" spans="4:17" x14ac:dyDescent="0.3">
      <c r="D60" s="25" t="s">
        <v>49</v>
      </c>
      <c r="E60" s="45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f t="shared" si="2"/>
        <v>0</v>
      </c>
    </row>
    <row r="61" spans="4:17" x14ac:dyDescent="0.3">
      <c r="D61" s="25" t="s">
        <v>50</v>
      </c>
      <c r="E61" s="45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f t="shared" si="2"/>
        <v>0</v>
      </c>
    </row>
    <row r="62" spans="4:17" x14ac:dyDescent="0.3">
      <c r="D62" s="25" t="s">
        <v>51</v>
      </c>
      <c r="E62" s="45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</row>
    <row r="63" spans="4:17" x14ac:dyDescent="0.3">
      <c r="D63" s="25" t="s">
        <v>52</v>
      </c>
      <c r="E63" s="45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f t="shared" si="2"/>
        <v>0</v>
      </c>
    </row>
    <row r="64" spans="4:17" x14ac:dyDescent="0.3">
      <c r="D64" s="24" t="s">
        <v>53</v>
      </c>
      <c r="E64" s="45">
        <f>+E65</f>
        <v>0</v>
      </c>
      <c r="F64" s="52">
        <f t="shared" ref="F64:P64" si="6">+F65</f>
        <v>0</v>
      </c>
      <c r="G64" s="52">
        <f t="shared" si="6"/>
        <v>0</v>
      </c>
      <c r="H64" s="52">
        <f t="shared" si="6"/>
        <v>0</v>
      </c>
      <c r="I64" s="52">
        <f t="shared" si="6"/>
        <v>0</v>
      </c>
      <c r="J64" s="51">
        <f t="shared" si="6"/>
        <v>1088560.51</v>
      </c>
      <c r="K64" s="51">
        <f t="shared" si="6"/>
        <v>0</v>
      </c>
      <c r="L64" s="51">
        <f t="shared" si="6"/>
        <v>0</v>
      </c>
      <c r="M64" s="51">
        <f t="shared" si="6"/>
        <v>0</v>
      </c>
      <c r="N64" s="51">
        <f t="shared" si="6"/>
        <v>0</v>
      </c>
      <c r="O64" s="51">
        <f t="shared" si="6"/>
        <v>0</v>
      </c>
      <c r="P64" s="51">
        <f t="shared" si="6"/>
        <v>0</v>
      </c>
      <c r="Q64" s="51">
        <f t="shared" si="2"/>
        <v>1088560.51</v>
      </c>
    </row>
    <row r="65" spans="4:18" x14ac:dyDescent="0.3">
      <c r="D65" s="25" t="s">
        <v>54</v>
      </c>
      <c r="E65" s="45">
        <v>0</v>
      </c>
      <c r="F65" s="52">
        <v>0</v>
      </c>
      <c r="G65" s="52">
        <v>0</v>
      </c>
      <c r="H65" s="52">
        <v>0</v>
      </c>
      <c r="I65" s="52">
        <v>0</v>
      </c>
      <c r="J65" s="52">
        <v>1088560.51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f t="shared" si="2"/>
        <v>1088560.51</v>
      </c>
    </row>
    <row r="66" spans="4:18" x14ac:dyDescent="0.3">
      <c r="D66" s="25" t="s">
        <v>55</v>
      </c>
      <c r="E66" s="45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f t="shared" si="2"/>
        <v>0</v>
      </c>
    </row>
    <row r="67" spans="4:18" x14ac:dyDescent="0.3">
      <c r="D67" s="25" t="s">
        <v>56</v>
      </c>
      <c r="E67" s="45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f t="shared" si="2"/>
        <v>0</v>
      </c>
    </row>
    <row r="68" spans="4:18" x14ac:dyDescent="0.3">
      <c r="D68" s="25" t="s">
        <v>57</v>
      </c>
      <c r="E68" s="45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f t="shared" si="2"/>
        <v>0</v>
      </c>
    </row>
    <row r="69" spans="4:18" x14ac:dyDescent="0.3">
      <c r="D69" s="24" t="s">
        <v>58</v>
      </c>
      <c r="E69" s="48">
        <f>+E70+E71</f>
        <v>0</v>
      </c>
      <c r="F69" s="52">
        <f t="shared" ref="F69:P69" si="7">+F70+F71</f>
        <v>0</v>
      </c>
      <c r="G69" s="52">
        <f t="shared" si="7"/>
        <v>0</v>
      </c>
      <c r="H69" s="52">
        <f t="shared" si="7"/>
        <v>0</v>
      </c>
      <c r="I69" s="52">
        <f t="shared" si="7"/>
        <v>0</v>
      </c>
      <c r="J69" s="52">
        <f t="shared" si="7"/>
        <v>0</v>
      </c>
      <c r="K69" s="52">
        <f t="shared" si="7"/>
        <v>0</v>
      </c>
      <c r="L69" s="52">
        <f t="shared" si="7"/>
        <v>0</v>
      </c>
      <c r="M69" s="52">
        <f t="shared" si="7"/>
        <v>0</v>
      </c>
      <c r="N69" s="52">
        <f t="shared" si="7"/>
        <v>0</v>
      </c>
      <c r="O69" s="52">
        <f t="shared" si="7"/>
        <v>0</v>
      </c>
      <c r="P69" s="52">
        <f t="shared" si="7"/>
        <v>0</v>
      </c>
      <c r="Q69" s="52">
        <f t="shared" si="2"/>
        <v>0</v>
      </c>
    </row>
    <row r="70" spans="4:18" x14ac:dyDescent="0.3">
      <c r="D70" s="25" t="s">
        <v>59</v>
      </c>
      <c r="E70" s="45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>
        <f t="shared" si="2"/>
        <v>0</v>
      </c>
      <c r="R70" s="45"/>
    </row>
    <row r="71" spans="4:18" x14ac:dyDescent="0.3">
      <c r="D71" s="25" t="s">
        <v>60</v>
      </c>
      <c r="E71" s="45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f t="shared" si="2"/>
        <v>0</v>
      </c>
      <c r="R71" s="45"/>
    </row>
    <row r="72" spans="4:18" x14ac:dyDescent="0.3">
      <c r="D72" s="24" t="s">
        <v>61</v>
      </c>
      <c r="E72" s="45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f t="shared" si="2"/>
        <v>0</v>
      </c>
    </row>
    <row r="73" spans="4:18" x14ac:dyDescent="0.3">
      <c r="D73" s="25" t="s">
        <v>62</v>
      </c>
      <c r="E73" s="45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f t="shared" si="2"/>
        <v>0</v>
      </c>
    </row>
    <row r="74" spans="4:18" x14ac:dyDescent="0.3">
      <c r="D74" s="25" t="s">
        <v>63</v>
      </c>
      <c r="E74" s="45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f t="shared" si="2"/>
        <v>0</v>
      </c>
    </row>
    <row r="75" spans="4:18" x14ac:dyDescent="0.3">
      <c r="D75" s="25" t="s">
        <v>64</v>
      </c>
      <c r="E75" s="45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f t="shared" si="2"/>
        <v>0</v>
      </c>
    </row>
    <row r="76" spans="4:18" x14ac:dyDescent="0.3">
      <c r="D76" s="22" t="s">
        <v>67</v>
      </c>
      <c r="E76" s="23">
        <f>+E77+E80+E83</f>
        <v>0</v>
      </c>
      <c r="F76" s="50">
        <f t="shared" ref="F76:P76" si="8">+F77+F80+F83</f>
        <v>0</v>
      </c>
      <c r="G76" s="50">
        <f t="shared" si="8"/>
        <v>0</v>
      </c>
      <c r="H76" s="50">
        <f t="shared" si="8"/>
        <v>0</v>
      </c>
      <c r="I76" s="50">
        <f t="shared" si="8"/>
        <v>0</v>
      </c>
      <c r="J76" s="50">
        <f t="shared" si="8"/>
        <v>0</v>
      </c>
      <c r="K76" s="50">
        <f t="shared" si="8"/>
        <v>0</v>
      </c>
      <c r="L76" s="50">
        <f t="shared" si="8"/>
        <v>0</v>
      </c>
      <c r="M76" s="50">
        <f t="shared" si="8"/>
        <v>0</v>
      </c>
      <c r="N76" s="50">
        <f t="shared" si="8"/>
        <v>0</v>
      </c>
      <c r="O76" s="50">
        <f t="shared" si="8"/>
        <v>0</v>
      </c>
      <c r="P76" s="50">
        <f t="shared" si="8"/>
        <v>0</v>
      </c>
      <c r="Q76" s="54">
        <f t="shared" ref="Q76:Q84" si="9">+E76+F76+G76+H76+I76+J76+K76+L76+M76+N76+O76+P76</f>
        <v>0</v>
      </c>
    </row>
    <row r="77" spans="4:18" x14ac:dyDescent="0.3">
      <c r="D77" s="24" t="s">
        <v>68</v>
      </c>
      <c r="E77" s="45">
        <f>+E78+E79</f>
        <v>0</v>
      </c>
      <c r="F77" s="52">
        <f t="shared" ref="F77:P77" si="10">+F78+F79</f>
        <v>0</v>
      </c>
      <c r="G77" s="52">
        <f t="shared" si="10"/>
        <v>0</v>
      </c>
      <c r="H77" s="52">
        <f t="shared" si="10"/>
        <v>0</v>
      </c>
      <c r="I77" s="52">
        <f t="shared" si="10"/>
        <v>0</v>
      </c>
      <c r="J77" s="52">
        <f t="shared" si="10"/>
        <v>0</v>
      </c>
      <c r="K77" s="52">
        <f t="shared" si="10"/>
        <v>0</v>
      </c>
      <c r="L77" s="52">
        <f t="shared" si="10"/>
        <v>0</v>
      </c>
      <c r="M77" s="52">
        <f t="shared" si="10"/>
        <v>0</v>
      </c>
      <c r="N77" s="52">
        <f t="shared" si="10"/>
        <v>0</v>
      </c>
      <c r="O77" s="52">
        <f t="shared" si="10"/>
        <v>0</v>
      </c>
      <c r="P77" s="52">
        <f t="shared" si="10"/>
        <v>0</v>
      </c>
      <c r="Q77" s="52">
        <f t="shared" si="9"/>
        <v>0</v>
      </c>
    </row>
    <row r="78" spans="4:18" x14ac:dyDescent="0.3">
      <c r="D78" s="25" t="s">
        <v>69</v>
      </c>
      <c r="E78" s="45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f t="shared" si="9"/>
        <v>0</v>
      </c>
    </row>
    <row r="79" spans="4:18" x14ac:dyDescent="0.3">
      <c r="D79" s="25" t="s">
        <v>70</v>
      </c>
      <c r="E79" s="45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f t="shared" si="9"/>
        <v>0</v>
      </c>
    </row>
    <row r="80" spans="4:18" x14ac:dyDescent="0.3">
      <c r="D80" s="24" t="s">
        <v>71</v>
      </c>
      <c r="E80" s="45">
        <f>+E81+E82</f>
        <v>0</v>
      </c>
      <c r="F80" s="52">
        <f t="shared" ref="F80:P80" si="11">+F81+F82</f>
        <v>0</v>
      </c>
      <c r="G80" s="52">
        <f t="shared" si="11"/>
        <v>0</v>
      </c>
      <c r="H80" s="52">
        <f t="shared" si="11"/>
        <v>0</v>
      </c>
      <c r="I80" s="52">
        <f t="shared" si="11"/>
        <v>0</v>
      </c>
      <c r="J80" s="52">
        <f t="shared" si="11"/>
        <v>0</v>
      </c>
      <c r="K80" s="52">
        <f t="shared" si="11"/>
        <v>0</v>
      </c>
      <c r="L80" s="52">
        <f t="shared" si="11"/>
        <v>0</v>
      </c>
      <c r="M80" s="52">
        <f t="shared" si="11"/>
        <v>0</v>
      </c>
      <c r="N80" s="52">
        <f t="shared" si="11"/>
        <v>0</v>
      </c>
      <c r="O80" s="52">
        <f t="shared" si="11"/>
        <v>0</v>
      </c>
      <c r="P80" s="52">
        <f t="shared" si="11"/>
        <v>0</v>
      </c>
      <c r="Q80" s="52">
        <f t="shared" si="9"/>
        <v>0</v>
      </c>
    </row>
    <row r="81" spans="4:18" x14ac:dyDescent="0.3">
      <c r="D81" s="25" t="s">
        <v>72</v>
      </c>
      <c r="E81" s="45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f t="shared" si="9"/>
        <v>0</v>
      </c>
    </row>
    <row r="82" spans="4:18" x14ac:dyDescent="0.3">
      <c r="D82" s="25" t="s">
        <v>73</v>
      </c>
      <c r="E82" s="45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f t="shared" si="9"/>
        <v>0</v>
      </c>
    </row>
    <row r="83" spans="4:18" x14ac:dyDescent="0.3">
      <c r="D83" s="24" t="s">
        <v>74</v>
      </c>
      <c r="E83" s="45">
        <f>+E84</f>
        <v>0</v>
      </c>
      <c r="F83" s="52">
        <f t="shared" ref="F83:P83" si="12">+F84</f>
        <v>0</v>
      </c>
      <c r="G83" s="52">
        <f t="shared" si="12"/>
        <v>0</v>
      </c>
      <c r="H83" s="52">
        <f t="shared" si="12"/>
        <v>0</v>
      </c>
      <c r="I83" s="52">
        <f t="shared" si="12"/>
        <v>0</v>
      </c>
      <c r="J83" s="52">
        <f t="shared" si="12"/>
        <v>0</v>
      </c>
      <c r="K83" s="52">
        <f t="shared" si="12"/>
        <v>0</v>
      </c>
      <c r="L83" s="52">
        <f t="shared" si="12"/>
        <v>0</v>
      </c>
      <c r="M83" s="52">
        <f t="shared" si="12"/>
        <v>0</v>
      </c>
      <c r="N83" s="52">
        <f t="shared" si="12"/>
        <v>0</v>
      </c>
      <c r="O83" s="52">
        <f t="shared" si="12"/>
        <v>0</v>
      </c>
      <c r="P83" s="52">
        <f t="shared" si="12"/>
        <v>0</v>
      </c>
      <c r="Q83" s="52">
        <f t="shared" si="9"/>
        <v>0</v>
      </c>
    </row>
    <row r="84" spans="4:18" x14ac:dyDescent="0.3">
      <c r="D84" s="25" t="s">
        <v>75</v>
      </c>
      <c r="E84" s="45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f t="shared" si="9"/>
        <v>0</v>
      </c>
    </row>
    <row r="85" spans="4:18" x14ac:dyDescent="0.3">
      <c r="D85" s="27" t="s">
        <v>65</v>
      </c>
      <c r="E85" s="49">
        <f>+E11+E76</f>
        <v>0</v>
      </c>
      <c r="F85" s="49">
        <f t="shared" ref="F85:Q85" si="13">+F11+F76</f>
        <v>10957261.520000001</v>
      </c>
      <c r="G85" s="49">
        <f t="shared" si="13"/>
        <v>6782299.7300000004</v>
      </c>
      <c r="H85" s="49">
        <f t="shared" si="13"/>
        <v>6848367.3399999999</v>
      </c>
      <c r="I85" s="49">
        <f t="shared" si="13"/>
        <v>7119177.9199999999</v>
      </c>
      <c r="J85" s="49">
        <f t="shared" si="13"/>
        <v>35165836.960000001</v>
      </c>
      <c r="K85" s="49">
        <f t="shared" si="13"/>
        <v>7567434.7700000005</v>
      </c>
      <c r="L85" s="49">
        <f t="shared" si="13"/>
        <v>0</v>
      </c>
      <c r="M85" s="49">
        <f t="shared" si="13"/>
        <v>0</v>
      </c>
      <c r="N85" s="49">
        <f t="shared" si="13"/>
        <v>0</v>
      </c>
      <c r="O85" s="49">
        <f t="shared" si="13"/>
        <v>0</v>
      </c>
      <c r="P85" s="49">
        <f t="shared" si="13"/>
        <v>0</v>
      </c>
      <c r="Q85" s="49">
        <f t="shared" si="13"/>
        <v>74440378.24000001</v>
      </c>
    </row>
    <row r="86" spans="4:18" x14ac:dyDescent="0.3">
      <c r="D86" s="18" t="s">
        <v>117</v>
      </c>
      <c r="E86" s="45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</row>
    <row r="87" spans="4:18" x14ac:dyDescent="0.3"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</row>
    <row r="88" spans="4:18" x14ac:dyDescent="0.3"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92" spans="4:18" ht="21" customHeight="1" x14ac:dyDescent="0.35">
      <c r="D92" s="80" t="s">
        <v>121</v>
      </c>
      <c r="E92" s="116" t="s">
        <v>125</v>
      </c>
      <c r="F92" s="116"/>
      <c r="G92" s="116"/>
      <c r="H92" s="116"/>
      <c r="I92" s="116"/>
      <c r="J92" s="116"/>
      <c r="K92" s="63"/>
      <c r="L92" s="63"/>
      <c r="M92" s="116" t="s">
        <v>122</v>
      </c>
      <c r="N92" s="116"/>
      <c r="O92" s="116"/>
      <c r="P92" s="116"/>
      <c r="Q92" s="81"/>
      <c r="R92" s="81"/>
    </row>
    <row r="93" spans="4:18" ht="21" customHeight="1" x14ac:dyDescent="0.35">
      <c r="D93" s="80" t="s">
        <v>119</v>
      </c>
      <c r="E93" s="116" t="s">
        <v>126</v>
      </c>
      <c r="F93" s="116"/>
      <c r="G93" s="116"/>
      <c r="H93" s="116"/>
      <c r="I93" s="116"/>
      <c r="J93" s="116"/>
      <c r="K93" s="63"/>
      <c r="L93" s="63"/>
      <c r="M93" s="116" t="s">
        <v>123</v>
      </c>
      <c r="N93" s="116"/>
      <c r="O93" s="116"/>
      <c r="P93" s="116"/>
      <c r="Q93" s="81"/>
      <c r="R93" s="81"/>
    </row>
    <row r="94" spans="4:18" ht="21" customHeight="1" x14ac:dyDescent="0.35">
      <c r="D94" s="80" t="s">
        <v>120</v>
      </c>
      <c r="E94" s="116" t="s">
        <v>127</v>
      </c>
      <c r="F94" s="116"/>
      <c r="G94" s="116"/>
      <c r="H94" s="116"/>
      <c r="I94" s="116"/>
      <c r="J94" s="116"/>
      <c r="K94" s="63"/>
      <c r="L94" s="63"/>
      <c r="M94" s="116" t="s">
        <v>124</v>
      </c>
      <c r="N94" s="116"/>
      <c r="O94" s="116"/>
      <c r="P94" s="116"/>
      <c r="Q94" s="81"/>
      <c r="R94" s="81"/>
    </row>
    <row r="95" spans="4:18" ht="21" x14ac:dyDescent="0.35">
      <c r="D95" s="63"/>
      <c r="E95" s="63"/>
      <c r="F95" s="64"/>
      <c r="G95" s="64"/>
      <c r="H95" s="64"/>
      <c r="I95" s="63"/>
      <c r="J95" s="63"/>
      <c r="K95" s="63"/>
      <c r="L95" s="63"/>
      <c r="M95" s="63"/>
      <c r="N95" s="63"/>
      <c r="O95" s="63"/>
      <c r="P95" s="63"/>
      <c r="Q95" s="63"/>
      <c r="R95" s="63"/>
    </row>
  </sheetData>
  <mergeCells count="11">
    <mergeCell ref="M92:P92"/>
    <mergeCell ref="M93:P93"/>
    <mergeCell ref="M94:P94"/>
    <mergeCell ref="E92:J92"/>
    <mergeCell ref="E93:J93"/>
    <mergeCell ref="E94:J94"/>
    <mergeCell ref="D5:Q5"/>
    <mergeCell ref="D6:Q6"/>
    <mergeCell ref="D7:Q7"/>
    <mergeCell ref="D8:Q8"/>
    <mergeCell ref="D4:Q4"/>
  </mergeCells>
  <pageMargins left="0.70866141732283472" right="1.1023622047244095" top="0.35433070866141736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Aprobado'!Print_Area</vt:lpstr>
      <vt:lpstr>'P2 Presupuesto Aprobado-Ejec '!Print_Area</vt:lpstr>
      <vt:lpstr>'P3 Ejecucion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 Luciano</cp:lastModifiedBy>
  <cp:lastPrinted>2022-08-08T14:20:02Z</cp:lastPrinted>
  <dcterms:created xsi:type="dcterms:W3CDTF">2021-07-29T18:58:50Z</dcterms:created>
  <dcterms:modified xsi:type="dcterms:W3CDTF">2022-08-11T13:10:15Z</dcterms:modified>
</cp:coreProperties>
</file>